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vbaProject.bin" ContentType="application/vnd.ms-office.vbaProject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 codeName="{EC734049-C954-9101-EBF6-4418645C62D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o\AppData\Local\Microsoft\Windows\INetCache\Content.Outlook\FBSQYVLV\"/>
    </mc:Choice>
  </mc:AlternateContent>
  <xr:revisionPtr revIDLastSave="0" documentId="8_{6BA32386-0E6B-467B-8324-6E98975F48DA}" xr6:coauthVersionLast="32" xr6:coauthVersionMax="32" xr10:uidLastSave="{00000000-0000-0000-0000-000000000000}"/>
  <bookViews>
    <workbookView xWindow="0" yWindow="30" windowWidth="15480" windowHeight="8940" tabRatio="854" xr2:uid="{00000000-000D-0000-FFFF-FFFF00000000}"/>
  </bookViews>
  <sheets>
    <sheet name="Overblik" sheetId="1" r:id="rId1"/>
    <sheet name="Produkt.SAML." sheetId="2" r:id="rId2"/>
    <sheet name="Produkt.JUR" sheetId="29" r:id="rId3"/>
    <sheet name="Produkt.KON" sheetId="30" r:id="rId4"/>
    <sheet name="Generel ledelse_Adm." sheetId="34" r:id="rId5"/>
    <sheet name="Aktivitet" sheetId="21" r:id="rId6"/>
    <sheet name="Målopf.Straf" sheetId="22" r:id="rId7"/>
    <sheet name="Målopf.Civil" sheetId="23" r:id="rId8"/>
    <sheet name="Målopf.Foged" sheetId="32" r:id="rId9"/>
    <sheet name="Målopf.Skifte" sheetId="36" r:id="rId10"/>
    <sheet name="Sagstid.Straf" sheetId="25" r:id="rId11"/>
    <sheet name="Sagstid.Civil" sheetId="26" r:id="rId12"/>
    <sheet name="Sagstid.Foged" sheetId="27" r:id="rId13"/>
    <sheet name="Sagstid.Skifte" sheetId="28" r:id="rId14"/>
    <sheet name="HR-nøgletal_lønsum" sheetId="31" r:id="rId15"/>
    <sheet name="Årsværk_Pers.kat" sheetId="24" r:id="rId16"/>
    <sheet name="Årsværk_Sagsområder" sheetId="33" r:id="rId17"/>
    <sheet name="Dataark til 901-924" sheetId="35" state="hidden" r:id="rId18"/>
  </sheets>
  <definedNames>
    <definedName name="_xlnm._FilterDatabase" localSheetId="5" hidden="1">Aktivitet!$B$8:$O$8</definedName>
    <definedName name="_xlnm._FilterDatabase" localSheetId="4" hidden="1">'Generel ledelse_Adm.'!$B$16:$D$183</definedName>
    <definedName name="_xlnm._FilterDatabase" localSheetId="14" hidden="1">'HR-nøgletal_lønsum'!$A$8:$J$8</definedName>
    <definedName name="_xlnm._FilterDatabase" localSheetId="7" hidden="1">Målopf.Civil!$A$11:$L$11</definedName>
    <definedName name="_xlnm._FilterDatabase" localSheetId="8" hidden="1">Målopf.Foged!$A$11:$J$11</definedName>
    <definedName name="_xlnm._FilterDatabase" localSheetId="9" hidden="1">Målopf.Skifte!$A$11:$J$11</definedName>
    <definedName name="_xlnm._FilterDatabase" localSheetId="6" hidden="1">Målopf.Straf!$A$11:$U$11</definedName>
    <definedName name="_xlnm._FilterDatabase" localSheetId="2" hidden="1">Produkt.JUR!$A$8:$P$8</definedName>
    <definedName name="_xlnm._FilterDatabase" localSheetId="3" hidden="1">Produkt.KON!$A$8:$P$8</definedName>
    <definedName name="_xlnm._FilterDatabase" localSheetId="1" hidden="1">Produkt.SAML.!$A$8:$P$8</definedName>
    <definedName name="_xlnm._FilterDatabase" localSheetId="11" hidden="1">Sagstid.Civil!$A$8:$P$8</definedName>
    <definedName name="_xlnm._FilterDatabase" localSheetId="12" hidden="1">Sagstid.Foged!$A$8:$L$8</definedName>
    <definedName name="_xlnm._FilterDatabase" localSheetId="13" hidden="1">Sagstid.Skifte!$A$8:$L$8</definedName>
    <definedName name="_xlnm._FilterDatabase" localSheetId="10" hidden="1">Sagstid.Straf!$A$8:$L$8</definedName>
    <definedName name="_xlnm._FilterDatabase" localSheetId="15" hidden="1">Årsværk_Pers.kat!$B$9:$C$33</definedName>
    <definedName name="_xlnm._FilterDatabase" localSheetId="16" hidden="1">Årsværk_Sagsområder!$B$12:$D$12</definedName>
    <definedName name="_xlnm.Print_Area" localSheetId="0">Overblik!$A$3:$O$34</definedName>
    <definedName name="_xlnm.Print_Titles" localSheetId="4">'Generel ledelse_Adm.'!$5:$8</definedName>
  </definedNames>
  <calcPr calcId="179017"/>
  <fileRecoveryPr autoRecover="0"/>
</workbook>
</file>

<file path=xl/calcChain.xml><?xml version="1.0" encoding="utf-8"?>
<calcChain xmlns="http://schemas.openxmlformats.org/spreadsheetml/2006/main">
  <c r="AI35" i="1" l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1" i="1"/>
  <c r="F10" i="1" l="1"/>
  <c r="F9" i="1" l="1"/>
  <c r="F8" i="1"/>
  <c r="F7" i="1"/>
  <c r="O7" i="29"/>
  <c r="N7" i="29"/>
  <c r="M7" i="29"/>
  <c r="L7" i="29"/>
  <c r="K7" i="29"/>
  <c r="J7" i="29"/>
  <c r="I7" i="29"/>
  <c r="H7" i="29"/>
  <c r="G7" i="29"/>
  <c r="F7" i="29"/>
  <c r="E7" i="29"/>
  <c r="O7" i="30"/>
  <c r="N7" i="30"/>
  <c r="M7" i="30"/>
  <c r="L7" i="30"/>
  <c r="K7" i="30"/>
  <c r="J7" i="30"/>
  <c r="I7" i="30"/>
  <c r="H7" i="30"/>
  <c r="G7" i="30"/>
  <c r="F7" i="30"/>
  <c r="E7" i="30"/>
  <c r="O7" i="2"/>
  <c r="N7" i="2"/>
  <c r="M7" i="2"/>
  <c r="L7" i="2"/>
  <c r="K7" i="2"/>
  <c r="J7" i="2"/>
  <c r="I7" i="2"/>
  <c r="H7" i="2"/>
  <c r="G7" i="2"/>
  <c r="F7" i="2"/>
  <c r="E7" i="2"/>
  <c r="D7" i="29"/>
  <c r="D7" i="30"/>
  <c r="D7" i="2"/>
  <c r="F22" i="1"/>
  <c r="F18" i="1"/>
  <c r="F17" i="1"/>
  <c r="E7" i="31"/>
  <c r="G17" i="1" s="1"/>
  <c r="D7" i="31"/>
  <c r="F16" i="1" l="1"/>
  <c r="F15" i="1"/>
  <c r="F14" i="1"/>
  <c r="F13" i="1"/>
  <c r="F12" i="1"/>
  <c r="F11" i="1"/>
  <c r="O7" i="26" l="1"/>
  <c r="N7" i="26"/>
  <c r="M7" i="26"/>
  <c r="L7" i="26"/>
  <c r="K7" i="26"/>
  <c r="J7" i="26"/>
  <c r="I7" i="26"/>
  <c r="H7" i="26"/>
  <c r="G7" i="26"/>
  <c r="F7" i="26"/>
  <c r="E7" i="26"/>
  <c r="G12" i="1" s="1"/>
  <c r="D7" i="26"/>
  <c r="K7" i="27" l="1"/>
  <c r="K7" i="28"/>
  <c r="J7" i="28"/>
  <c r="I7" i="28"/>
  <c r="H7" i="28"/>
  <c r="G7" i="28"/>
  <c r="F7" i="28"/>
  <c r="E7" i="28"/>
  <c r="G14" i="1" s="1"/>
  <c r="D7" i="28"/>
  <c r="J7" i="27"/>
  <c r="I7" i="27"/>
  <c r="H7" i="27"/>
  <c r="G7" i="27"/>
  <c r="F7" i="27"/>
  <c r="E7" i="27"/>
  <c r="G13" i="1" s="1"/>
  <c r="D7" i="27"/>
  <c r="K7" i="25"/>
  <c r="J7" i="25"/>
  <c r="I7" i="25"/>
  <c r="H7" i="25"/>
  <c r="G7" i="25"/>
  <c r="G11" i="1" s="1"/>
  <c r="F7" i="25"/>
  <c r="E7" i="25"/>
  <c r="D7" i="25"/>
  <c r="N9" i="22"/>
  <c r="N5" i="22" l="1"/>
  <c r="O10" i="22"/>
  <c r="N10" i="22"/>
  <c r="O5" i="22"/>
  <c r="I10" i="36" l="1"/>
  <c r="H10" i="36"/>
  <c r="G10" i="36"/>
  <c r="F10" i="36"/>
  <c r="E10" i="36"/>
  <c r="D10" i="36"/>
  <c r="I10" i="32"/>
  <c r="H10" i="32"/>
  <c r="G10" i="32"/>
  <c r="F10" i="32"/>
  <c r="E10" i="32"/>
  <c r="D10" i="32"/>
  <c r="K10" i="23"/>
  <c r="J10" i="23"/>
  <c r="I10" i="23"/>
  <c r="H10" i="23"/>
  <c r="G10" i="23"/>
  <c r="F10" i="23"/>
  <c r="E10" i="23"/>
  <c r="D10" i="23"/>
  <c r="M10" i="22"/>
  <c r="G16" i="1" s="1"/>
  <c r="L10" i="22"/>
  <c r="K10" i="22"/>
  <c r="G15" i="1" s="1"/>
  <c r="J10" i="22"/>
  <c r="I10" i="22"/>
  <c r="H10" i="22"/>
  <c r="G10" i="22"/>
  <c r="F10" i="22"/>
  <c r="E10" i="22"/>
  <c r="D10" i="22"/>
  <c r="G9" i="1" l="1"/>
  <c r="G8" i="1"/>
  <c r="G7" i="1"/>
  <c r="V5" i="24" l="1"/>
  <c r="P5" i="24"/>
  <c r="J5" i="24"/>
  <c r="D5" i="24"/>
  <c r="R5" i="21"/>
  <c r="N5" i="21"/>
  <c r="J5" i="21"/>
  <c r="F5" i="21"/>
  <c r="J7" i="34"/>
  <c r="I7" i="34"/>
  <c r="H7" i="34"/>
  <c r="G7" i="34"/>
  <c r="F7" i="34"/>
  <c r="E7" i="34"/>
  <c r="S5" i="21" l="1"/>
  <c r="Q5" i="21"/>
  <c r="P5" i="21"/>
  <c r="O5" i="21"/>
  <c r="M5" i="21"/>
  <c r="L5" i="21"/>
  <c r="K5" i="21"/>
  <c r="I5" i="21"/>
  <c r="H5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J6" i="1"/>
  <c r="Y17" i="24" l="1"/>
  <c r="O8" i="24"/>
  <c r="F19" i="1" s="1"/>
  <c r="N8" i="24"/>
  <c r="M8" i="24"/>
  <c r="L8" i="24"/>
  <c r="K8" i="24"/>
  <c r="F21" i="1" s="1"/>
  <c r="J8" i="24"/>
  <c r="F20" i="1" s="1"/>
  <c r="I8" i="24"/>
  <c r="X11" i="24" l="1"/>
  <c r="AA8" i="24" l="1"/>
  <c r="H1" i="1" l="1"/>
  <c r="F1" i="1"/>
  <c r="C1" i="1"/>
  <c r="AD1" i="1"/>
  <c r="D1" i="1"/>
  <c r="E1" i="1"/>
  <c r="G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E18" i="1" s="1"/>
  <c r="Z1" i="1"/>
  <c r="AA1" i="1"/>
  <c r="AB1" i="1"/>
  <c r="AC1" i="1"/>
  <c r="AE1" i="1"/>
  <c r="AF1" i="1"/>
  <c r="AG1" i="1"/>
  <c r="E22" i="1" s="1"/>
  <c r="B1" i="1"/>
  <c r="A2" i="1" l="1"/>
  <c r="D7" i="1" l="1"/>
  <c r="E7" i="1"/>
  <c r="B5" i="1"/>
  <c r="I5" i="1"/>
  <c r="J16" i="1" l="1"/>
  <c r="I7" i="1"/>
  <c r="D8" i="1" l="1"/>
  <c r="K901" i="1"/>
  <c r="E8" i="1" l="1"/>
  <c r="G5" i="25"/>
  <c r="E11" i="1" l="1"/>
  <c r="E21" i="1" l="1"/>
  <c r="Y11" i="24"/>
  <c r="Y12" i="24"/>
  <c r="Y13" i="24"/>
  <c r="Y14" i="24"/>
  <c r="Y15" i="24"/>
  <c r="Y18" i="24"/>
  <c r="Y19" i="24"/>
  <c r="Y20" i="24"/>
  <c r="Y21" i="24"/>
  <c r="Y22" i="24"/>
  <c r="Y24" i="24"/>
  <c r="Y25" i="24"/>
  <c r="Y26" i="24"/>
  <c r="Y27" i="24"/>
  <c r="Y28" i="24"/>
  <c r="Y30" i="24"/>
  <c r="Y31" i="24"/>
  <c r="H8" i="24"/>
  <c r="G8" i="24"/>
  <c r="F8" i="24"/>
  <c r="E8" i="24"/>
  <c r="D8" i="24"/>
  <c r="V8" i="24" s="1"/>
  <c r="I6" i="1" l="1"/>
  <c r="E20" i="1" l="1"/>
  <c r="D22" i="1"/>
  <c r="AH1" i="1"/>
  <c r="B2" i="1" s="1"/>
  <c r="O34" i="1" l="1"/>
  <c r="AG901" i="1"/>
  <c r="AF901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J901" i="1"/>
  <c r="I901" i="1"/>
  <c r="H901" i="1"/>
  <c r="G901" i="1"/>
  <c r="F901" i="1"/>
  <c r="E901" i="1"/>
  <c r="D901" i="1"/>
  <c r="C901" i="1"/>
  <c r="B901" i="1"/>
  <c r="D5" i="28"/>
  <c r="I5" i="31"/>
  <c r="H5" i="31"/>
  <c r="G5" i="31"/>
  <c r="F5" i="31"/>
  <c r="E5" i="31"/>
  <c r="D5" i="31"/>
  <c r="K5" i="28"/>
  <c r="J5" i="28"/>
  <c r="I5" i="28"/>
  <c r="H5" i="28"/>
  <c r="G5" i="28"/>
  <c r="F5" i="28"/>
  <c r="E5" i="28"/>
  <c r="K5" i="27"/>
  <c r="J5" i="27"/>
  <c r="I5" i="27"/>
  <c r="H5" i="27"/>
  <c r="G5" i="27"/>
  <c r="F5" i="27"/>
  <c r="E5" i="27"/>
  <c r="D5" i="27"/>
  <c r="O5" i="26"/>
  <c r="N5" i="26"/>
  <c r="M5" i="26"/>
  <c r="L5" i="26"/>
  <c r="K5" i="26"/>
  <c r="J5" i="26"/>
  <c r="I5" i="26"/>
  <c r="H5" i="26"/>
  <c r="G5" i="26"/>
  <c r="F5" i="26"/>
  <c r="E5" i="26"/>
  <c r="D5" i="26"/>
  <c r="K5" i="25"/>
  <c r="J5" i="25"/>
  <c r="I5" i="25"/>
  <c r="H5" i="25"/>
  <c r="F5" i="25"/>
  <c r="E5" i="25"/>
  <c r="D5" i="25"/>
  <c r="I5" i="36"/>
  <c r="H5" i="36"/>
  <c r="G5" i="36"/>
  <c r="F5" i="36"/>
  <c r="E5" i="36"/>
  <c r="D5" i="36"/>
  <c r="I5" i="32"/>
  <c r="H5" i="32"/>
  <c r="G5" i="32"/>
  <c r="F5" i="32"/>
  <c r="E5" i="32"/>
  <c r="D5" i="32"/>
  <c r="K5" i="23"/>
  <c r="J5" i="23"/>
  <c r="I5" i="23"/>
  <c r="H5" i="23"/>
  <c r="G5" i="23"/>
  <c r="F5" i="23"/>
  <c r="E5" i="23"/>
  <c r="D5" i="23"/>
  <c r="M5" i="22"/>
  <c r="L5" i="22"/>
  <c r="K5" i="22"/>
  <c r="J5" i="22"/>
  <c r="I5" i="22"/>
  <c r="H5" i="22"/>
  <c r="G5" i="22"/>
  <c r="F5" i="22"/>
  <c r="E5" i="22"/>
  <c r="D5" i="22"/>
  <c r="G5" i="21"/>
  <c r="E5" i="21"/>
  <c r="D5" i="21"/>
  <c r="O5" i="30"/>
  <c r="N5" i="30"/>
  <c r="M5" i="30"/>
  <c r="L5" i="30"/>
  <c r="K5" i="30"/>
  <c r="J5" i="30"/>
  <c r="I5" i="30"/>
  <c r="H5" i="30"/>
  <c r="G5" i="30"/>
  <c r="F5" i="30"/>
  <c r="E5" i="30"/>
  <c r="D5" i="30"/>
  <c r="O5" i="29"/>
  <c r="N5" i="29"/>
  <c r="M5" i="29"/>
  <c r="L5" i="29"/>
  <c r="K5" i="29"/>
  <c r="J5" i="29"/>
  <c r="I5" i="29"/>
  <c r="H5" i="29"/>
  <c r="G5" i="29"/>
  <c r="F5" i="29"/>
  <c r="E5" i="29"/>
  <c r="D5" i="29"/>
  <c r="O5" i="2"/>
  <c r="N5" i="2"/>
  <c r="M5" i="2"/>
  <c r="L5" i="2"/>
  <c r="K5" i="2"/>
  <c r="J5" i="2"/>
  <c r="I5" i="2"/>
  <c r="H5" i="2"/>
  <c r="G5" i="2"/>
  <c r="F5" i="2"/>
  <c r="E5" i="2"/>
  <c r="D5" i="2"/>
  <c r="J7" i="1" l="1"/>
  <c r="E10" i="1" l="1"/>
  <c r="D10" i="1"/>
  <c r="B34" i="1" l="1"/>
  <c r="AG34" i="1" l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N34" i="1"/>
  <c r="M34" i="1"/>
  <c r="L34" i="1"/>
  <c r="K34" i="1"/>
  <c r="J34" i="1"/>
  <c r="I34" i="1"/>
  <c r="H34" i="1"/>
  <c r="G34" i="1"/>
  <c r="F34" i="1"/>
  <c r="E34" i="1"/>
  <c r="D34" i="1"/>
  <c r="C34" i="1"/>
  <c r="D14" i="1" l="1"/>
  <c r="E14" i="1"/>
  <c r="AI1" i="1"/>
  <c r="AJ1" i="1"/>
  <c r="W15" i="24" l="1"/>
  <c r="X15" i="24"/>
  <c r="Z15" i="24"/>
  <c r="W16" i="24"/>
  <c r="X16" i="24"/>
  <c r="Z16" i="24"/>
  <c r="W17" i="24"/>
  <c r="X17" i="24"/>
  <c r="Z17" i="24"/>
  <c r="W18" i="24"/>
  <c r="X18" i="24"/>
  <c r="Z18" i="24"/>
  <c r="W19" i="24"/>
  <c r="X19" i="24"/>
  <c r="Z19" i="24"/>
  <c r="W20" i="24"/>
  <c r="X20" i="24"/>
  <c r="Z20" i="24"/>
  <c r="W21" i="24"/>
  <c r="X21" i="24"/>
  <c r="Z21" i="24"/>
  <c r="W22" i="24"/>
  <c r="X22" i="24"/>
  <c r="Z22" i="24"/>
  <c r="W23" i="24"/>
  <c r="X23" i="24"/>
  <c r="Z23" i="24"/>
  <c r="W24" i="24"/>
  <c r="X24" i="24"/>
  <c r="Z24" i="24"/>
  <c r="W25" i="24"/>
  <c r="X25" i="24"/>
  <c r="Z25" i="24"/>
  <c r="W26" i="24"/>
  <c r="X26" i="24"/>
  <c r="Z26" i="24"/>
  <c r="W27" i="24"/>
  <c r="X27" i="24"/>
  <c r="Z27" i="24"/>
  <c r="W28" i="24"/>
  <c r="X28" i="24"/>
  <c r="Z28" i="24"/>
  <c r="W29" i="24"/>
  <c r="X29" i="24"/>
  <c r="Z29" i="24"/>
  <c r="W30" i="24"/>
  <c r="X30" i="24"/>
  <c r="Z30" i="24"/>
  <c r="W31" i="24"/>
  <c r="X31" i="24"/>
  <c r="Z31" i="24"/>
  <c r="W32" i="24"/>
  <c r="X32" i="24"/>
  <c r="Z32" i="24"/>
  <c r="W33" i="24"/>
  <c r="X33" i="24"/>
  <c r="Z33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11" i="24"/>
  <c r="W11" i="24"/>
  <c r="Z11" i="24"/>
  <c r="AA11" i="24"/>
  <c r="V12" i="24"/>
  <c r="W12" i="24"/>
  <c r="X12" i="24"/>
  <c r="Z12" i="24"/>
  <c r="AA12" i="24"/>
  <c r="V13" i="24"/>
  <c r="W13" i="24"/>
  <c r="X13" i="24"/>
  <c r="Z13" i="24"/>
  <c r="AA13" i="24"/>
  <c r="V14" i="24"/>
  <c r="W14" i="24"/>
  <c r="X14" i="24"/>
  <c r="Z14" i="24"/>
  <c r="AA14" i="24"/>
  <c r="V15" i="24"/>
  <c r="AA15" i="24"/>
  <c r="AA16" i="24"/>
  <c r="AA17" i="24"/>
  <c r="AA18" i="24"/>
  <c r="AA19" i="24"/>
  <c r="AA20" i="24"/>
  <c r="AA21" i="24"/>
  <c r="AA22" i="24"/>
  <c r="AA23" i="24"/>
  <c r="AA24" i="24"/>
  <c r="AA25" i="24"/>
  <c r="AA26" i="24"/>
  <c r="AA27" i="24"/>
  <c r="AA28" i="24"/>
  <c r="AA29" i="24"/>
  <c r="AA30" i="24"/>
  <c r="AA31" i="24"/>
  <c r="AA32" i="24"/>
  <c r="AA33" i="24"/>
  <c r="W10" i="24"/>
  <c r="X10" i="24"/>
  <c r="Y10" i="24"/>
  <c r="Z10" i="24"/>
  <c r="AA10" i="24"/>
  <c r="E12" i="1" l="1"/>
  <c r="D12" i="1"/>
  <c r="AE66" i="35" l="1"/>
  <c r="AC66" i="35"/>
  <c r="AA66" i="35"/>
  <c r="Y66" i="35"/>
  <c r="W66" i="35"/>
  <c r="U66" i="35"/>
  <c r="S66" i="35"/>
  <c r="Q66" i="35"/>
  <c r="O66" i="35"/>
  <c r="M66" i="35"/>
  <c r="K66" i="35"/>
  <c r="I66" i="35"/>
  <c r="AE65" i="35"/>
  <c r="AC65" i="35"/>
  <c r="AA65" i="35"/>
  <c r="Y65" i="35"/>
  <c r="W65" i="35"/>
  <c r="U65" i="35"/>
  <c r="S65" i="35"/>
  <c r="Q65" i="35"/>
  <c r="O65" i="35"/>
  <c r="M65" i="35"/>
  <c r="K65" i="35"/>
  <c r="I65" i="35"/>
  <c r="AE64" i="35"/>
  <c r="AC64" i="35"/>
  <c r="AA64" i="35"/>
  <c r="Y64" i="35"/>
  <c r="W64" i="35"/>
  <c r="U64" i="35"/>
  <c r="S64" i="35"/>
  <c r="Q64" i="35"/>
  <c r="O64" i="35"/>
  <c r="M64" i="35"/>
  <c r="K64" i="35"/>
  <c r="I64" i="35"/>
  <c r="AE63" i="35"/>
  <c r="AC63" i="35"/>
  <c r="AA63" i="35"/>
  <c r="Y63" i="35"/>
  <c r="W63" i="35"/>
  <c r="U63" i="35"/>
  <c r="S63" i="35"/>
  <c r="Q63" i="35"/>
  <c r="O63" i="35"/>
  <c r="M63" i="35"/>
  <c r="K63" i="35"/>
  <c r="I63" i="35"/>
  <c r="AE62" i="35"/>
  <c r="AC62" i="35"/>
  <c r="AA62" i="35"/>
  <c r="Y62" i="35"/>
  <c r="W62" i="35"/>
  <c r="U62" i="35"/>
  <c r="S62" i="35"/>
  <c r="Q62" i="35"/>
  <c r="O62" i="35"/>
  <c r="M62" i="35"/>
  <c r="K62" i="35"/>
  <c r="I62" i="35"/>
  <c r="AE61" i="35"/>
  <c r="AC61" i="35"/>
  <c r="AA61" i="35"/>
  <c r="Y61" i="35"/>
  <c r="W61" i="35"/>
  <c r="U61" i="35"/>
  <c r="S61" i="35"/>
  <c r="Q61" i="35"/>
  <c r="O61" i="35"/>
  <c r="M61" i="35"/>
  <c r="K61" i="35"/>
  <c r="I61" i="35"/>
  <c r="AE60" i="35"/>
  <c r="AC60" i="35"/>
  <c r="AA60" i="35"/>
  <c r="Y60" i="35"/>
  <c r="W60" i="35"/>
  <c r="U60" i="35"/>
  <c r="S60" i="35"/>
  <c r="Q60" i="35"/>
  <c r="O60" i="35"/>
  <c r="M60" i="35"/>
  <c r="K60" i="35"/>
  <c r="I60" i="35"/>
  <c r="AE59" i="35"/>
  <c r="AC59" i="35"/>
  <c r="AA59" i="35"/>
  <c r="Y59" i="35"/>
  <c r="W59" i="35"/>
  <c r="U59" i="35"/>
  <c r="S59" i="35"/>
  <c r="Q59" i="35"/>
  <c r="O59" i="35"/>
  <c r="M59" i="35"/>
  <c r="K59" i="35"/>
  <c r="I59" i="35"/>
  <c r="AE58" i="35"/>
  <c r="AC58" i="35"/>
  <c r="AA58" i="35"/>
  <c r="Y58" i="35"/>
  <c r="W58" i="35"/>
  <c r="U58" i="35"/>
  <c r="S58" i="35"/>
  <c r="Q58" i="35"/>
  <c r="O58" i="35"/>
  <c r="M58" i="35"/>
  <c r="K58" i="35"/>
  <c r="I58" i="35"/>
  <c r="AE57" i="35"/>
  <c r="AC57" i="35"/>
  <c r="AA57" i="35"/>
  <c r="Y57" i="35"/>
  <c r="W57" i="35"/>
  <c r="U57" i="35"/>
  <c r="S57" i="35"/>
  <c r="Q57" i="35"/>
  <c r="O57" i="35"/>
  <c r="M57" i="35"/>
  <c r="K57" i="35"/>
  <c r="I57" i="35"/>
  <c r="AE56" i="35"/>
  <c r="AC56" i="35"/>
  <c r="AA56" i="35"/>
  <c r="Y56" i="35"/>
  <c r="W56" i="35"/>
  <c r="U56" i="35"/>
  <c r="S56" i="35"/>
  <c r="Q56" i="35"/>
  <c r="O56" i="35"/>
  <c r="M56" i="35"/>
  <c r="K56" i="35"/>
  <c r="I56" i="35"/>
  <c r="AE55" i="35"/>
  <c r="AC55" i="35"/>
  <c r="AA55" i="35"/>
  <c r="Y55" i="35"/>
  <c r="W55" i="35"/>
  <c r="U55" i="35"/>
  <c r="S55" i="35"/>
  <c r="Q55" i="35"/>
  <c r="O55" i="35"/>
  <c r="M55" i="35"/>
  <c r="K55" i="35"/>
  <c r="I55" i="35"/>
  <c r="AE54" i="35"/>
  <c r="AC54" i="35"/>
  <c r="AA54" i="35"/>
  <c r="Y54" i="35"/>
  <c r="W54" i="35"/>
  <c r="U54" i="35"/>
  <c r="S54" i="35"/>
  <c r="Q54" i="35"/>
  <c r="O54" i="35"/>
  <c r="M54" i="35"/>
  <c r="K54" i="35"/>
  <c r="I54" i="35"/>
  <c r="AE53" i="35"/>
  <c r="AC53" i="35"/>
  <c r="AA53" i="35"/>
  <c r="Y53" i="35"/>
  <c r="W53" i="35"/>
  <c r="U53" i="35"/>
  <c r="S53" i="35"/>
  <c r="Q53" i="35"/>
  <c r="O53" i="35"/>
  <c r="M53" i="35"/>
  <c r="K53" i="35"/>
  <c r="I53" i="35"/>
  <c r="AE52" i="35"/>
  <c r="AC52" i="35"/>
  <c r="AA52" i="35"/>
  <c r="Y52" i="35"/>
  <c r="W52" i="35"/>
  <c r="U52" i="35"/>
  <c r="S52" i="35"/>
  <c r="Q52" i="35"/>
  <c r="O52" i="35"/>
  <c r="M52" i="35"/>
  <c r="K52" i="35"/>
  <c r="I52" i="35"/>
  <c r="AE51" i="35"/>
  <c r="AC51" i="35"/>
  <c r="AA51" i="35"/>
  <c r="Y51" i="35"/>
  <c r="W51" i="35"/>
  <c r="U51" i="35"/>
  <c r="S51" i="35"/>
  <c r="Q51" i="35"/>
  <c r="O51" i="35"/>
  <c r="M51" i="35"/>
  <c r="K51" i="35"/>
  <c r="I51" i="35"/>
  <c r="AE50" i="35"/>
  <c r="AC50" i="35"/>
  <c r="AA50" i="35"/>
  <c r="Y50" i="35"/>
  <c r="W50" i="35"/>
  <c r="U50" i="35"/>
  <c r="S50" i="35"/>
  <c r="Q50" i="35"/>
  <c r="O50" i="35"/>
  <c r="M50" i="35"/>
  <c r="K50" i="35"/>
  <c r="I50" i="35"/>
  <c r="AE49" i="35"/>
  <c r="AC49" i="35"/>
  <c r="AA49" i="35"/>
  <c r="Y49" i="35"/>
  <c r="W49" i="35"/>
  <c r="U49" i="35"/>
  <c r="S49" i="35"/>
  <c r="Q49" i="35"/>
  <c r="O49" i="35"/>
  <c r="M49" i="35"/>
  <c r="K49" i="35"/>
  <c r="I49" i="35"/>
  <c r="AE48" i="35"/>
  <c r="AC48" i="35"/>
  <c r="AA48" i="35"/>
  <c r="Y48" i="35"/>
  <c r="W48" i="35"/>
  <c r="U48" i="35"/>
  <c r="S48" i="35"/>
  <c r="Q48" i="35"/>
  <c r="O48" i="35"/>
  <c r="M48" i="35"/>
  <c r="K48" i="35"/>
  <c r="I48" i="35"/>
  <c r="AE47" i="35"/>
  <c r="AC47" i="35"/>
  <c r="AA47" i="35"/>
  <c r="Y47" i="35"/>
  <c r="W47" i="35"/>
  <c r="U47" i="35"/>
  <c r="S47" i="35"/>
  <c r="Q47" i="35"/>
  <c r="O47" i="35"/>
  <c r="M47" i="35"/>
  <c r="K47" i="35"/>
  <c r="I47" i="35"/>
  <c r="AE46" i="35"/>
  <c r="AC46" i="35"/>
  <c r="AA46" i="35"/>
  <c r="Y46" i="35"/>
  <c r="W46" i="35"/>
  <c r="U46" i="35"/>
  <c r="S46" i="35"/>
  <c r="Q46" i="35"/>
  <c r="O46" i="35"/>
  <c r="M46" i="35"/>
  <c r="K46" i="35"/>
  <c r="I46" i="35"/>
  <c r="AE45" i="35"/>
  <c r="AC45" i="35"/>
  <c r="AA45" i="35"/>
  <c r="Y45" i="35"/>
  <c r="W45" i="35"/>
  <c r="U45" i="35"/>
  <c r="S45" i="35"/>
  <c r="Q45" i="35"/>
  <c r="O45" i="35"/>
  <c r="M45" i="35"/>
  <c r="K45" i="35"/>
  <c r="I45" i="35"/>
  <c r="AE44" i="35"/>
  <c r="AC44" i="35"/>
  <c r="AA44" i="35"/>
  <c r="Y44" i="35"/>
  <c r="W44" i="35"/>
  <c r="U44" i="35"/>
  <c r="S44" i="35"/>
  <c r="Q44" i="35"/>
  <c r="O44" i="35"/>
  <c r="M44" i="35"/>
  <c r="K44" i="35"/>
  <c r="I44" i="35"/>
  <c r="AE43" i="35"/>
  <c r="AC43" i="35"/>
  <c r="AA43" i="35"/>
  <c r="Y43" i="35"/>
  <c r="W43" i="35"/>
  <c r="U43" i="35"/>
  <c r="S43" i="35"/>
  <c r="Q43" i="35"/>
  <c r="O43" i="35"/>
  <c r="M43" i="35"/>
  <c r="K43" i="35"/>
  <c r="I43" i="35"/>
  <c r="V10" i="24" l="1"/>
  <c r="Z8" i="24"/>
  <c r="Y8" i="24"/>
  <c r="X8" i="24"/>
  <c r="W8" i="24"/>
  <c r="E16" i="1" l="1"/>
  <c r="D16" i="1"/>
  <c r="D21" i="1" l="1"/>
  <c r="D20" i="1"/>
  <c r="E19" i="1"/>
  <c r="D19" i="1"/>
  <c r="D18" i="1"/>
  <c r="E17" i="1"/>
  <c r="D17" i="1"/>
  <c r="E15" i="1"/>
  <c r="D15" i="1"/>
  <c r="E13" i="1"/>
  <c r="D13" i="1"/>
  <c r="D11" i="1"/>
  <c r="D9" i="1" l="1"/>
  <c r="E9" i="1"/>
  <c r="J10" i="1" l="1"/>
  <c r="I10" i="1"/>
  <c r="J17" i="1"/>
  <c r="I17" i="1"/>
  <c r="I18" i="1"/>
  <c r="J18" i="1"/>
  <c r="I19" i="1"/>
  <c r="J19" i="1"/>
  <c r="I20" i="1"/>
  <c r="J20" i="1"/>
  <c r="I21" i="1"/>
  <c r="J21" i="1"/>
  <c r="I22" i="1"/>
  <c r="J14" i="1"/>
  <c r="J22" i="1"/>
  <c r="I14" i="1"/>
  <c r="I15" i="1"/>
  <c r="I16" i="1"/>
  <c r="J15" i="1"/>
  <c r="I12" i="1"/>
  <c r="J12" i="1"/>
  <c r="J11" i="1"/>
  <c r="I8" i="1" l="1"/>
  <c r="J13" i="1"/>
  <c r="I11" i="1"/>
  <c r="J8" i="1"/>
  <c r="J9" i="1"/>
  <c r="I13" i="1"/>
  <c r="I9" i="1"/>
</calcChain>
</file>

<file path=xl/sharedStrings.xml><?xml version="1.0" encoding="utf-8"?>
<sst xmlns="http://schemas.openxmlformats.org/spreadsheetml/2006/main" count="1389" uniqueCount="216">
  <si>
    <t>Ret</t>
  </si>
  <si>
    <t>Straffesager</t>
  </si>
  <si>
    <t>Civile sager</t>
  </si>
  <si>
    <t>Fogedsager</t>
  </si>
  <si>
    <t>Skiftesager</t>
  </si>
  <si>
    <t>Retten i Hjørring</t>
  </si>
  <si>
    <t>Retten i Aalborg</t>
  </si>
  <si>
    <t>Retten i Randers</t>
  </si>
  <si>
    <t>Retten i Århus</t>
  </si>
  <si>
    <t>Retten i Viborg</t>
  </si>
  <si>
    <t>Retten i Holstebro</t>
  </si>
  <si>
    <t>Retten i Herning</t>
  </si>
  <si>
    <t>Retten i Horsens</t>
  </si>
  <si>
    <t>Retten i Kolding</t>
  </si>
  <si>
    <t>Retten i Esbjerg</t>
  </si>
  <si>
    <t>Retten i Sønderborg</t>
  </si>
  <si>
    <t>Retten i Odense</t>
  </si>
  <si>
    <t>Retten i Svendborg</t>
  </si>
  <si>
    <t>Retten i Nykøbing F.</t>
  </si>
  <si>
    <t>Retten i Næstved</t>
  </si>
  <si>
    <t>Retten i Holbæk</t>
  </si>
  <si>
    <t>Retten i Roskilde</t>
  </si>
  <si>
    <t>Retten i Hillerød</t>
  </si>
  <si>
    <t>Retten i Helsingør</t>
  </si>
  <si>
    <t>Retten i Lyngby</t>
  </si>
  <si>
    <t>Retten i Glostrup</t>
  </si>
  <si>
    <t>Retten på Frederiksberg</t>
  </si>
  <si>
    <t>Københavns Byret</t>
  </si>
  <si>
    <t>Retten på Bornholm</t>
  </si>
  <si>
    <t>EID</t>
  </si>
  <si>
    <t>Samlet byretterne</t>
  </si>
  <si>
    <t>Samlet</t>
  </si>
  <si>
    <t>&lt;4 MDR.</t>
  </si>
  <si>
    <t>&lt;6 MDR.</t>
  </si>
  <si>
    <t>&lt;3 MDR.</t>
  </si>
  <si>
    <t>&lt;2 MDR.</t>
  </si>
  <si>
    <t>&lt;37 DG.</t>
  </si>
  <si>
    <t>5. BEDSTE RET</t>
  </si>
  <si>
    <t>&lt;15 MDR.</t>
  </si>
  <si>
    <t>Nævningesager</t>
  </si>
  <si>
    <t>Domsmandssager</t>
  </si>
  <si>
    <t>Sager uden domsmænd</t>
  </si>
  <si>
    <t>Tilståelsessager</t>
  </si>
  <si>
    <t>Alle civile sager m. forhandlingsmaksime</t>
  </si>
  <si>
    <t>Alle ægteskabssager</t>
  </si>
  <si>
    <t>Hovedforhandlede småsager</t>
  </si>
  <si>
    <t>Alle forældre- ansvarssager</t>
  </si>
  <si>
    <t>Særlige fogedsager</t>
  </si>
  <si>
    <t>Betalingspåkrav</t>
  </si>
  <si>
    <t>Tvangsauktioner</t>
  </si>
  <si>
    <t>Boudlæg</t>
  </si>
  <si>
    <t>Uskiftet bo</t>
  </si>
  <si>
    <t>Privat skifte</t>
  </si>
  <si>
    <t>Forenklet privat skifte</t>
  </si>
  <si>
    <t>Personaleomsætning (%)</t>
  </si>
  <si>
    <t>I ALT</t>
  </si>
  <si>
    <t xml:space="preserve"> - indeks -</t>
  </si>
  <si>
    <t xml:space="preserve"> - absolutte tal -</t>
  </si>
  <si>
    <t>Jurister</t>
  </si>
  <si>
    <t>Kontor</t>
  </si>
  <si>
    <t>Elev</t>
  </si>
  <si>
    <t>Fleks</t>
  </si>
  <si>
    <t>Øvrige</t>
  </si>
  <si>
    <t>Straf</t>
  </si>
  <si>
    <t>Civil</t>
  </si>
  <si>
    <t>Årsværk</t>
  </si>
  <si>
    <t>%</t>
  </si>
  <si>
    <t>Foged</t>
  </si>
  <si>
    <t>Skifte</t>
  </si>
  <si>
    <t>Notarial</t>
  </si>
  <si>
    <t>Samlet produktivitet, retten (indeks)</t>
  </si>
  <si>
    <t>Samlet produktivitet, jurister (indeks)</t>
  </si>
  <si>
    <t>Samlet produktivitet, kontorfunktionærer (indeks)</t>
  </si>
  <si>
    <t>Målopfyldelse, voldssager 37-dages frist (procent)</t>
  </si>
  <si>
    <t>Personaleomsætningsprocent (procent)</t>
  </si>
  <si>
    <t>Samlet årsværksforbrug, retten (årsværk)</t>
  </si>
  <si>
    <t>Samlet årsværksforbrug, jurister (årsværk)</t>
  </si>
  <si>
    <t>Samlet årsværksforbrug, kontorfunktionærer (årsværk)</t>
  </si>
  <si>
    <t>Samlet lønsumsforbrug (mio. kr.)</t>
  </si>
  <si>
    <t>Produktivitet, samlet for retten</t>
  </si>
  <si>
    <t>Produktivitet, jurister</t>
  </si>
  <si>
    <t>Produktivitet, kontor</t>
  </si>
  <si>
    <t>Årsværk, ledelse og administration</t>
  </si>
  <si>
    <t>Aktivitet ved retten</t>
  </si>
  <si>
    <t>Målopfyldelse, straffesager</t>
  </si>
  <si>
    <t>Målopfyldelse, civile sager</t>
  </si>
  <si>
    <t>Målopfyldelse, fogedsager</t>
  </si>
  <si>
    <t>Gnst. Sagsbehandlingstid, straffesager</t>
  </si>
  <si>
    <t>Gnst. Sagsbehandlingstid, civile sager</t>
  </si>
  <si>
    <t>Gnst. Sagsbehandlingstid, fogedsager</t>
  </si>
  <si>
    <t>Gnst. Sagsbehandlingstid, skiftesager</t>
  </si>
  <si>
    <t>HR-nøgletal</t>
  </si>
  <si>
    <t>Årsværksforbrug, personalekategorier</t>
  </si>
  <si>
    <t>Årsværksforbrug, sagsområder</t>
  </si>
  <si>
    <t>Noter:</t>
  </si>
  <si>
    <t>Gnst. sagsbehandlingstid, domsmandssager (dage)</t>
  </si>
  <si>
    <t>Gnst. sagsbehandlingstid, almindelig fogedsag (dage)</t>
  </si>
  <si>
    <t>Gnst. sygefravær pr. medarbejder (dage pr. år)</t>
  </si>
  <si>
    <t>Samlet produktivitet, retten</t>
  </si>
  <si>
    <t>Samlet produktivitet, jurister</t>
  </si>
  <si>
    <t>Samlet produktivitet, kontor</t>
  </si>
  <si>
    <t>ÅRVK ledelse og adm.</t>
  </si>
  <si>
    <t>Sagstider domsmandssager</t>
  </si>
  <si>
    <t>Sagstider hfh. alm. Civil</t>
  </si>
  <si>
    <t>Sagstid alm. fogedsag</t>
  </si>
  <si>
    <t>Målopfyldelse vold</t>
  </si>
  <si>
    <t>Målopfyldelse voldtægt</t>
  </si>
  <si>
    <t>Sygefravær</t>
  </si>
  <si>
    <t>Personaleomsætning</t>
  </si>
  <si>
    <t>Årsværk retten</t>
  </si>
  <si>
    <t>Årsværk jurist</t>
  </si>
  <si>
    <t>Årsværk kontor</t>
  </si>
  <si>
    <t>Samlet lønsum</t>
  </si>
  <si>
    <t>Retssager</t>
  </si>
  <si>
    <r>
      <t xml:space="preserve">PRODUKTIVITETSINDEKS </t>
    </r>
    <r>
      <rPr>
        <b/>
        <u/>
        <sz val="12"/>
        <color theme="0"/>
        <rFont val="Calibri"/>
        <family val="2"/>
        <scheme val="minor"/>
      </rPr>
      <t>JURISTER</t>
    </r>
  </si>
  <si>
    <r>
      <t xml:space="preserve">PRODUKTIVITETSINDEKS </t>
    </r>
    <r>
      <rPr>
        <b/>
        <u/>
        <sz val="12"/>
        <color theme="0"/>
        <rFont val="Calibri"/>
        <family val="2"/>
        <scheme val="minor"/>
      </rPr>
      <t>SAMLET FOR RETTEN</t>
    </r>
  </si>
  <si>
    <t>%-del til generel ledelse og administration</t>
  </si>
  <si>
    <r>
      <t xml:space="preserve">PRODUKTIVITETSINDEKS </t>
    </r>
    <r>
      <rPr>
        <b/>
        <u/>
        <sz val="12"/>
        <color theme="0"/>
        <rFont val="Calibri"/>
        <family val="2"/>
        <scheme val="minor"/>
      </rPr>
      <t>KONTORPERSONALE</t>
    </r>
  </si>
  <si>
    <t>Notarialforretninger</t>
  </si>
  <si>
    <t>SAMLET BYRETTERNE</t>
  </si>
  <si>
    <t>Voldssager</t>
  </si>
  <si>
    <t>Voldtægtssager</t>
  </si>
  <si>
    <t>Hovedforhandlede almindelige sager</t>
  </si>
  <si>
    <t>Alm. fogedsager</t>
  </si>
  <si>
    <r>
      <t xml:space="preserve">UDVALGTE </t>
    </r>
    <r>
      <rPr>
        <b/>
        <sz val="12"/>
        <color theme="0"/>
        <rFont val="Calibri"/>
        <family val="2"/>
        <scheme val="minor"/>
      </rPr>
      <t>HR-NØGLETAL</t>
    </r>
  </si>
  <si>
    <t>Jur</t>
  </si>
  <si>
    <t>Kon</t>
  </si>
  <si>
    <t>Øvr.</t>
  </si>
  <si>
    <t>Gnst. antal sygedage pr. ansat</t>
  </si>
  <si>
    <t>Årsværk til generel ledelse og administration</t>
  </si>
  <si>
    <t>MÅL (procent)</t>
  </si>
  <si>
    <t xml:space="preserve"> -</t>
  </si>
  <si>
    <t>2) Ansatte under socialt kapitel (fleksjobbere mv.) uden tidsfordeling indgår ikke i denne opgørelse.</t>
  </si>
  <si>
    <t>1) Procenten er beregnet i forhold til det samlede årsværksforbrug ved retten inkl. generel ledelse og administration, hvorfor der ikke kan summes op til 100 % for den enkelte ret.</t>
  </si>
  <si>
    <t>1) I opgørelsen er årsværksforbrug under kategorierne "ledelse og administration", "hjælpefunktioner" og "transporttid" henført under generel ledelse og administration mv.</t>
  </si>
  <si>
    <t>1) Det opgjorte årsværksforbrug er inkl. de korrektioner, der foretages som led i produktivitetsberegningen, hvorfor det ikke kan stemmes af i forhold til eksempelvis prognoseværktøjet SOL.</t>
  </si>
  <si>
    <t>3) Det opgjorte årsværksforbrug er inkl. de korrektioner, der foretages som led i produktivitetsberegningen.</t>
  </si>
  <si>
    <t>Evt. sammenligning</t>
  </si>
  <si>
    <r>
      <rPr>
        <b/>
        <sz val="10"/>
        <color theme="1"/>
        <rFont val="Calibri"/>
        <family val="2"/>
        <scheme val="minor"/>
      </rPr>
      <t xml:space="preserve">         </t>
    </r>
    <r>
      <rPr>
        <b/>
        <u/>
        <sz val="10"/>
        <color theme="1"/>
        <rFont val="Calibri"/>
        <family val="2"/>
        <scheme val="minor"/>
      </rPr>
      <t>Datatabeller</t>
    </r>
  </si>
  <si>
    <t>KLIK FOR AT AKTIVERE SAMMENLIGNING:</t>
  </si>
  <si>
    <t xml:space="preserve">              KLIK PÅ PILENE FOR AT HOPPE TIL DATA:</t>
  </si>
  <si>
    <t>Målopfyldelse, voldtægtssager 37-dages frist (procent)</t>
  </si>
  <si>
    <t>2) Årsværksandel til generel ledelse og administration er samlet for retten og inkluderer alle personalegrupper.</t>
  </si>
  <si>
    <t>3) Den gennemsnitlige sagsbehandlingstid for en hovedforhandlet almindelig civil sag inkluderer sagstypen almindelige sager. Boligretssager og småsager indgår ikke.</t>
  </si>
  <si>
    <t>4) Ansatte under socialt kapitel indgår ikke i beregningen af det gennemsnitlige sygefravær pr. medarbejder (årsværk).</t>
  </si>
  <si>
    <t>5) Lønsumsforbruget inkluderer egentlig løn, over- og merarbejde, stævningsmænd, refusioner og pensionsbidrag.</t>
  </si>
  <si>
    <t xml:space="preserve"> - ekskl. fleks og elever</t>
  </si>
  <si>
    <t>Gnst. sagsbehandlingstid, hovedforhandlet alm. civil sag (dage)</t>
  </si>
  <si>
    <t>Øvrige Fogedsager</t>
  </si>
  <si>
    <t>Tvangsauktionssager</t>
  </si>
  <si>
    <t>Insolvensskiftesager</t>
  </si>
  <si>
    <t>Dødsboskiftesager</t>
  </si>
  <si>
    <t>Alle alm. straffesager</t>
  </si>
  <si>
    <t>Nævninge- og domsmandssager (hfh.)</t>
  </si>
  <si>
    <t>Tilståelsessager og sager uden domsmænd (hfh)</t>
  </si>
  <si>
    <t>Alle alm. sager, boligsager, småsager og forbud/påbudssager</t>
  </si>
  <si>
    <t>Hfh. almindelige sager og boligsager</t>
  </si>
  <si>
    <t>Hfh. småsager</t>
  </si>
  <si>
    <t>Alle forældreansvars- og ægtefællesager</t>
  </si>
  <si>
    <t>&lt;9 MDR.</t>
  </si>
  <si>
    <t>Alm. fogedsager og betalingspåkrav</t>
  </si>
  <si>
    <t>Tvangsauktion solgt efter 1. auktion</t>
  </si>
  <si>
    <t>&lt;5 MDR.</t>
  </si>
  <si>
    <t>Udlevering af bo</t>
  </si>
  <si>
    <t>Tvangsopløsningssager (eksklusive likvidation)</t>
  </si>
  <si>
    <t>Gældssanering (dog kun indledte sager)</t>
  </si>
  <si>
    <t>Målopfyldelse, skiftesager</t>
  </si>
  <si>
    <t>Gnst. sagsbehandlingstid, boudlæg (dage)</t>
  </si>
  <si>
    <t>Sagstider boudlæg</t>
  </si>
  <si>
    <t xml:space="preserve">80 pct. </t>
  </si>
  <si>
    <t>74 pct.</t>
  </si>
  <si>
    <t>76 pct.</t>
  </si>
  <si>
    <t>67 pct.</t>
  </si>
  <si>
    <t>80 pct.</t>
  </si>
  <si>
    <t>75 pct.</t>
  </si>
  <si>
    <t>-</t>
  </si>
  <si>
    <t xml:space="preserve">1) Indeks 100 svarer til gennemsnittet ved byretterne i 2012. </t>
  </si>
  <si>
    <r>
      <rPr>
        <b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 xml:space="preserve"> Gennemsnitlig antal sygedage pr. ansat er ekskl. ansatte under socialt kapitel. Deltidssygdom er inkluderet, men barns sygdom, omsorgsdage og særlige feriedage indgår ikke.</t>
    </r>
  </si>
  <si>
    <r>
      <rPr>
        <b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 xml:space="preserve"> Alle civile sager med forhandlingsmaksime inkluderer sagstyperne almindelige sager, boligretssager, forbud/påbudssager og småsager.</t>
    </r>
  </si>
  <si>
    <r>
      <rPr>
        <b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 xml:space="preserve"> Målene for de enkelte sagstyper er opstillet i samarbejde med byretterne. De aktuelle mål trådte i kraft 1. januar 2015. </t>
    </r>
  </si>
  <si>
    <t>ÅRVK ledelse og adm. (andel)</t>
  </si>
  <si>
    <t>Årsværksandel til generel ledelse og administration (pct.)</t>
  </si>
  <si>
    <t>77 pct.</t>
  </si>
  <si>
    <t>78 pct.</t>
  </si>
  <si>
    <t>69 pct.</t>
  </si>
  <si>
    <t>3) Ved beregningen af den samlede produktivitet, samlet for retten, anvendes rettens samlede vægtede årsværksforbrug - dvs. også årsværksforbruget til generel ledelse og administration mv. Ved beregning af produktiviteten på de enkelte sagsområder er årsværkforbruget til generel ledelse og administration mv. nøgletalsfordelt, således at forskelle i andele i årsværksforbrug til generel ledelse og administration mv. ikke vanskeliggør en sammenligning af de enkelte retter.</t>
  </si>
  <si>
    <t>3) Ved beregningen af den samlede produktivitet for juristerne anvendes det samlede årsværksforbrug for gruppen - dvs. også årsværksforbruget til generel ledelse og administration mv. Ved beregning af produktiviteten på de enkelte sagsområder er kun medtaget det direkte årsværksforbrug - dvs. der er ikke foretaget en nøgletalsfordeling af årsværkforbruget til generel ledelse og administration mv.</t>
  </si>
  <si>
    <t>3) Ved beregningen af den samlede produktivitet for kontorpersonale anvendes det samlede årsværksforbrug for gruppen - dvs. også årsværksforbruget til generel ledelse og administration mv. Ved beregning af produktiviteten på de enkelte sagsområder er kun medtaget det direkte årsværksforbrug - dvs. der er ikke foretaget en nøgletalsfordeling af årsværkforbruget til generel ledelse og administration mv.</t>
  </si>
  <si>
    <r>
      <rPr>
        <b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 xml:space="preserve"> Vægtningen på tværs af sagstyper betyder, at antallet af vægtede sager inden for de enkelte sagområder </t>
    </r>
    <r>
      <rPr>
        <i/>
        <sz val="8"/>
        <color theme="1"/>
        <rFont val="Calibri"/>
        <family val="2"/>
        <scheme val="minor"/>
      </rPr>
      <t>ikke</t>
    </r>
    <r>
      <rPr>
        <sz val="8"/>
        <color theme="1"/>
        <rFont val="Calibri"/>
        <family val="2"/>
        <scheme val="minor"/>
      </rPr>
      <t xml:space="preserve"> summer op til det samlede antal vægtede sager.</t>
    </r>
  </si>
  <si>
    <t>Hovedforhandlede boligretssager</t>
  </si>
  <si>
    <t>ÅRSNØGLETAL 2018</t>
  </si>
  <si>
    <r>
      <t xml:space="preserve">ÅRSVÆRKSFORBRUG ANVENDT TIL </t>
    </r>
    <r>
      <rPr>
        <b/>
        <u/>
        <sz val="12"/>
        <color theme="0"/>
        <rFont val="Calibri"/>
        <family val="2"/>
        <scheme val="minor"/>
      </rPr>
      <t>GENEREL LEDELSE OG ADMINISTRATION MV.</t>
    </r>
  </si>
  <si>
    <r>
      <t xml:space="preserve">AKTIVITET VED RETTEN MÅLT SOM </t>
    </r>
    <r>
      <rPr>
        <b/>
        <u/>
        <sz val="12"/>
        <color theme="0"/>
        <rFont val="Calibri"/>
        <family val="2"/>
        <scheme val="minor"/>
      </rPr>
      <t>VÆGTEDE AFSLUTTEDE SAGER</t>
    </r>
  </si>
  <si>
    <t>ÅRSVÆRKSFORBRUG 2017 OG 2018</t>
  </si>
  <si>
    <t>ÅRSVÆRKSFORBRUG DE ENKELTE SAGSOMRÅDER I 2018</t>
  </si>
  <si>
    <t>Gnst. BR 2018</t>
  </si>
  <si>
    <t>5. bedste 2018</t>
  </si>
  <si>
    <t>70 pct.</t>
  </si>
  <si>
    <t>Våbensager</t>
  </si>
  <si>
    <t>Lønsumsforbrug (mio.) 2018-pl</t>
  </si>
  <si>
    <r>
      <t xml:space="preserve">MÅLOPFYLDELSE </t>
    </r>
    <r>
      <rPr>
        <b/>
        <u/>
        <sz val="12"/>
        <color theme="0"/>
        <rFont val="Calibri"/>
        <family val="2"/>
        <scheme val="minor"/>
      </rPr>
      <t>SKIFTESAGER (PROCENT)</t>
    </r>
  </si>
  <si>
    <r>
      <t xml:space="preserve">MÅLOPFYLDELSE </t>
    </r>
    <r>
      <rPr>
        <b/>
        <u/>
        <sz val="12"/>
        <color theme="0"/>
        <rFont val="Calibri"/>
        <family val="2"/>
        <scheme val="minor"/>
      </rPr>
      <t>STRAFFESAGER (PROCENT)</t>
    </r>
  </si>
  <si>
    <r>
      <t xml:space="preserve">MÅLOPFYLDELSE </t>
    </r>
    <r>
      <rPr>
        <b/>
        <u/>
        <sz val="12"/>
        <color theme="0"/>
        <rFont val="Calibri"/>
        <family val="2"/>
        <scheme val="minor"/>
      </rPr>
      <t>CIVILE SAGER (PROCENT)</t>
    </r>
  </si>
  <si>
    <r>
      <t xml:space="preserve">MÅLOPFYLDELSE </t>
    </r>
    <r>
      <rPr>
        <b/>
        <u/>
        <sz val="12"/>
        <color theme="0"/>
        <rFont val="Calibri"/>
        <family val="2"/>
        <scheme val="minor"/>
      </rPr>
      <t>FOGEDSAGER (PROCENT)</t>
    </r>
  </si>
  <si>
    <r>
      <t xml:space="preserve">GENNEMSNITLIG SAGSBEHANDLINGSTID </t>
    </r>
    <r>
      <rPr>
        <b/>
        <u/>
        <sz val="12"/>
        <color theme="0"/>
        <rFont val="Calibri"/>
        <family val="2"/>
        <scheme val="minor"/>
      </rPr>
      <t>STRAFFESAGER (DAGE)</t>
    </r>
  </si>
  <si>
    <r>
      <t xml:space="preserve">GENNEMSNITLIG SAGSBEHANDLINGSTID </t>
    </r>
    <r>
      <rPr>
        <b/>
        <u/>
        <sz val="12"/>
        <color theme="0"/>
        <rFont val="Calibri"/>
        <family val="2"/>
        <scheme val="minor"/>
      </rPr>
      <t>CIVILE SAGER (DAGE)</t>
    </r>
  </si>
  <si>
    <r>
      <t xml:space="preserve">GENNEMSNITLIG SAGSBEHANDLINGSTID </t>
    </r>
    <r>
      <rPr>
        <b/>
        <u/>
        <sz val="12"/>
        <color theme="0"/>
        <rFont val="Calibri"/>
        <family val="2"/>
        <scheme val="minor"/>
      </rPr>
      <t>FOGEDSAGER (DAGE)</t>
    </r>
  </si>
  <si>
    <r>
      <t xml:space="preserve">GENNEMSNITLIG SAGSBEHANDLINGSTID </t>
    </r>
    <r>
      <rPr>
        <b/>
        <u/>
        <sz val="12"/>
        <color theme="0"/>
        <rFont val="Calibri"/>
        <family val="2"/>
        <scheme val="minor"/>
      </rPr>
      <t>SKIFTESAGER (DAGE)</t>
    </r>
  </si>
  <si>
    <t>1) Ved beregningen af indeks for produktivitet samlet for retten, for jurister og kontor er indeks 100 lig gennemsnittet ved byretterne i 2012.</t>
  </si>
  <si>
    <t>2) "Retssager" svarer til den samlede produktivitet for straffesager og civile sager,  "Fogedsager" til den samlede produktivitet for øvrige fogedsager og tvangsauktioner,  "Skiftesager" til den samlede produktivitet for insolvensskifter og dødsboskifter.</t>
  </si>
  <si>
    <r>
      <rPr>
        <b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 xml:space="preserve"> Målene for de enkelte sagstyper er opstillet i samarbejde med byretterne. De aktuelle mål trådte i kraft 1. januar 2015. Sammensatte mål i 2017 og 2018 er vægtet på baggrund af den fordeling af sagerne, retterne havde for alle byretter i 2014. Målene for voldssager og voldtægtssager er fastsat eksternt.</t>
    </r>
  </si>
  <si>
    <r>
      <rPr>
        <b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 xml:space="preserve"> Målene for de enkelte sagstyper er opstillet i samarbejde med byretterne. De aktuelle mål trådte i kraft 1. januar 2015.  Sammensatte mål i 2017 og 2018 er vægtet på baggrund af den fordeling af sagerne, retterne havde for alle byretter i 2014. Generelt er målene opstillet i forhold til hovedforhandlede sager.</t>
    </r>
  </si>
  <si>
    <r>
      <rPr>
        <b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 xml:space="preserve"> Målene for de enkelte sagstyper er opstillet i samarbejde med byretterne. Sammensatte mål i 2017 og 2018 er vægtet på baggrund af den fordeling af sagerne, retterne havde for alle byretter i 2014.</t>
    </r>
  </si>
  <si>
    <r>
      <rPr>
        <b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Perioden for personaleomsætningen opgøres af ISOLA som rullende år og løber fra november til november.</t>
    </r>
  </si>
  <si>
    <r>
      <rPr>
        <b/>
        <sz val="8"/>
        <color theme="1"/>
        <rFont val="Calibri"/>
        <family val="2"/>
        <scheme val="minor"/>
      </rPr>
      <t>4)</t>
    </r>
    <r>
      <rPr>
        <sz val="8"/>
        <color theme="1"/>
        <rFont val="Calibri"/>
        <family val="2"/>
        <scheme val="minor"/>
      </rPr>
      <t xml:space="preserve"> Lønsumsforbruget inkluderer egentlig løn, over- og merarbejde, stævningsmænd, refusioner og pensionsbidrag og er i faste priser (2018). Lønsummen for 2017 er opregnet til 2018-pl, således at det kan foretages en sammenligning mellem de to år. Samlet vises det gns. lønsumsforbrug pr. byret.</t>
    </r>
  </si>
  <si>
    <r>
      <rPr>
        <b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 xml:space="preserve"> Det gennemsnitlige antal sygedage pr. ansat "samlet" er for alle byretter.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</si>
</sst>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7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Verdana"/>
      <family val="2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B2525"/>
        <bgColor indexed="64"/>
      </patternFill>
    </fill>
    <fill>
      <patternFill patternType="solid">
        <fgColor rgb="FF9B2525"/>
        <bgColor indexed="0"/>
      </patternFill>
    </fill>
    <fill>
      <patternFill patternType="solid">
        <fgColor theme="0" tint="-0.14999847407452621"/>
        <bgColor indexed="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5" fillId="0" borderId="0"/>
    <xf numFmtId="9" fontId="21" fillId="0" borderId="0" applyFont="0" applyFill="0" applyBorder="0" applyAlignment="0" applyProtection="0"/>
    <xf numFmtId="0" fontId="1" fillId="0" borderId="0"/>
    <xf numFmtId="0" fontId="30" fillId="0" borderId="0"/>
    <xf numFmtId="0" fontId="43" fillId="0" borderId="0"/>
    <xf numFmtId="0" fontId="30" fillId="0" borderId="0"/>
    <xf numFmtId="0" fontId="30" fillId="0" borderId="0"/>
  </cellStyleXfs>
  <cellXfs count="444">
    <xf numFmtId="0" fontId="0" fillId="0" borderId="0" xfId="0"/>
    <xf numFmtId="0" fontId="0" fillId="0" borderId="0" xfId="0"/>
    <xf numFmtId="0" fontId="0" fillId="0" borderId="0" xfId="0" applyFill="1"/>
    <xf numFmtId="0" fontId="7" fillId="4" borderId="14" xfId="1" applyFont="1" applyFill="1" applyBorder="1" applyAlignment="1">
      <alignment vertical="top" wrapText="1"/>
    </xf>
    <xf numFmtId="0" fontId="7" fillId="4" borderId="17" xfId="1" applyFont="1" applyFill="1" applyBorder="1" applyAlignment="1">
      <alignment vertical="top" wrapText="1"/>
    </xf>
    <xf numFmtId="0" fontId="7" fillId="4" borderId="0" xfId="1" applyFont="1" applyFill="1" applyBorder="1" applyAlignment="1">
      <alignment vertical="top" wrapText="1"/>
    </xf>
    <xf numFmtId="0" fontId="7" fillId="4" borderId="22" xfId="1" applyFont="1" applyFill="1" applyBorder="1" applyAlignment="1">
      <alignment vertical="top" wrapText="1"/>
    </xf>
    <xf numFmtId="0" fontId="7" fillId="4" borderId="24" xfId="1" applyFont="1" applyFill="1" applyBorder="1" applyAlignment="1">
      <alignment vertical="top" wrapText="1"/>
    </xf>
    <xf numFmtId="164" fontId="8" fillId="0" borderId="0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30" xfId="1" applyFont="1" applyFill="1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1" fillId="0" borderId="31" xfId="1" applyFont="1" applyFill="1" applyBorder="1" applyAlignment="1">
      <alignment wrapText="1"/>
    </xf>
    <xf numFmtId="164" fontId="9" fillId="0" borderId="0" xfId="1" applyNumberFormat="1" applyFont="1" applyFill="1" applyBorder="1" applyAlignment="1">
      <alignment horizontal="right" wrapText="1"/>
    </xf>
    <xf numFmtId="1" fontId="8" fillId="0" borderId="0" xfId="2" applyNumberFormat="1" applyFont="1" applyFill="1" applyBorder="1" applyAlignment="1">
      <alignment horizontal="center" wrapText="1"/>
    </xf>
    <xf numFmtId="0" fontId="0" fillId="5" borderId="0" xfId="0" applyFill="1"/>
    <xf numFmtId="0" fontId="29" fillId="5" borderId="0" xfId="0" applyFont="1" applyFill="1"/>
    <xf numFmtId="2" fontId="29" fillId="5" borderId="14" xfId="0" applyNumberFormat="1" applyFont="1" applyFill="1" applyBorder="1"/>
    <xf numFmtId="0" fontId="1" fillId="5" borderId="1" xfId="1" applyFont="1" applyFill="1" applyBorder="1" applyAlignment="1">
      <alignment wrapText="1"/>
    </xf>
    <xf numFmtId="2" fontId="0" fillId="5" borderId="6" xfId="0" applyNumberFormat="1" applyFill="1" applyBorder="1"/>
    <xf numFmtId="2" fontId="0" fillId="5" borderId="1" xfId="0" applyNumberFormat="1" applyFill="1" applyBorder="1"/>
    <xf numFmtId="0" fontId="1" fillId="5" borderId="32" xfId="1" applyFont="1" applyFill="1" applyBorder="1" applyAlignment="1">
      <alignment wrapText="1"/>
    </xf>
    <xf numFmtId="2" fontId="0" fillId="5" borderId="13" xfId="0" applyNumberFormat="1" applyFill="1" applyBorder="1"/>
    <xf numFmtId="0" fontId="0" fillId="5" borderId="0" xfId="0" applyFont="1" applyFill="1"/>
    <xf numFmtId="2" fontId="0" fillId="5" borderId="14" xfId="0" applyNumberFormat="1" applyFill="1" applyBorder="1"/>
    <xf numFmtId="0" fontId="0" fillId="0" borderId="0" xfId="0" applyFill="1" applyAlignment="1">
      <alignment textRotation="45"/>
    </xf>
    <xf numFmtId="0" fontId="0" fillId="0" borderId="0" xfId="0" applyFont="1" applyFill="1" applyBorder="1"/>
    <xf numFmtId="164" fontId="9" fillId="0" borderId="0" xfId="4" applyNumberFormat="1" applyFont="1" applyFill="1" applyBorder="1" applyAlignment="1">
      <alignment horizontal="right" wrapText="1"/>
    </xf>
    <xf numFmtId="0" fontId="8" fillId="2" borderId="33" xfId="1" applyFont="1" applyFill="1" applyBorder="1" applyAlignment="1">
      <alignment horizontal="center" vertical="top" wrapText="1"/>
    </xf>
    <xf numFmtId="0" fontId="8" fillId="4" borderId="28" xfId="1" applyFont="1" applyFill="1" applyBorder="1" applyAlignment="1">
      <alignment horizontal="left" vertical="top" wrapText="1"/>
    </xf>
    <xf numFmtId="0" fontId="7" fillId="4" borderId="39" xfId="1" applyFont="1" applyFill="1" applyBorder="1" applyAlignment="1">
      <alignment vertical="top" wrapText="1"/>
    </xf>
    <xf numFmtId="0" fontId="7" fillId="4" borderId="40" xfId="1" applyFont="1" applyFill="1" applyBorder="1" applyAlignment="1">
      <alignment vertical="top" wrapText="1"/>
    </xf>
    <xf numFmtId="0" fontId="13" fillId="4" borderId="0" xfId="0" applyFont="1" applyFill="1"/>
    <xf numFmtId="0" fontId="0" fillId="4" borderId="0" xfId="0" applyFill="1"/>
    <xf numFmtId="0" fontId="10" fillId="4" borderId="0" xfId="0" applyFont="1" applyFill="1"/>
    <xf numFmtId="0" fontId="0" fillId="4" borderId="0" xfId="0" applyFill="1" applyBorder="1"/>
    <xf numFmtId="0" fontId="0" fillId="3" borderId="0" xfId="0" applyFill="1" applyBorder="1"/>
    <xf numFmtId="0" fontId="12" fillId="4" borderId="0" xfId="0" applyFont="1" applyFill="1"/>
    <xf numFmtId="0" fontId="0" fillId="4" borderId="0" xfId="0" applyFont="1" applyFill="1"/>
    <xf numFmtId="0" fontId="11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top"/>
    </xf>
    <xf numFmtId="0" fontId="9" fillId="4" borderId="38" xfId="0" applyFont="1" applyFill="1" applyBorder="1"/>
    <xf numFmtId="0" fontId="9" fillId="4" borderId="36" xfId="0" applyFont="1" applyFill="1" applyBorder="1"/>
    <xf numFmtId="164" fontId="0" fillId="4" borderId="36" xfId="0" applyNumberFormat="1" applyFill="1" applyBorder="1"/>
    <xf numFmtId="164" fontId="0" fillId="4" borderId="37" xfId="0" applyNumberFormat="1" applyFill="1" applyBorder="1"/>
    <xf numFmtId="0" fontId="9" fillId="4" borderId="19" xfId="0" applyFont="1" applyFill="1" applyBorder="1"/>
    <xf numFmtId="0" fontId="9" fillId="4" borderId="1" xfId="0" applyFont="1" applyFill="1" applyBorder="1"/>
    <xf numFmtId="164" fontId="0" fillId="4" borderId="1" xfId="0" applyNumberFormat="1" applyFill="1" applyBorder="1"/>
    <xf numFmtId="164" fontId="0" fillId="4" borderId="8" xfId="0" applyNumberFormat="1" applyFill="1" applyBorder="1"/>
    <xf numFmtId="164" fontId="21" fillId="4" borderId="19" xfId="0" applyNumberFormat="1" applyFont="1" applyFill="1" applyBorder="1"/>
    <xf numFmtId="164" fontId="28" fillId="4" borderId="8" xfId="0" applyNumberFormat="1" applyFont="1" applyFill="1" applyBorder="1"/>
    <xf numFmtId="0" fontId="9" fillId="4" borderId="41" xfId="0" applyFont="1" applyFill="1" applyBorder="1"/>
    <xf numFmtId="0" fontId="9" fillId="4" borderId="16" xfId="0" applyFont="1" applyFill="1" applyBorder="1"/>
    <xf numFmtId="164" fontId="0" fillId="4" borderId="16" xfId="0" applyNumberFormat="1" applyFill="1" applyBorder="1"/>
    <xf numFmtId="164" fontId="0" fillId="4" borderId="26" xfId="0" applyNumberFormat="1" applyFill="1" applyBorder="1"/>
    <xf numFmtId="1" fontId="0" fillId="4" borderId="36" xfId="0" applyNumberFormat="1" applyFill="1" applyBorder="1"/>
    <xf numFmtId="1" fontId="0" fillId="4" borderId="29" xfId="0" applyNumberFormat="1" applyFill="1" applyBorder="1"/>
    <xf numFmtId="1" fontId="0" fillId="4" borderId="27" xfId="0" applyNumberFormat="1" applyFill="1" applyBorder="1"/>
    <xf numFmtId="1" fontId="0" fillId="4" borderId="1" xfId="0" applyNumberFormat="1" applyFill="1" applyBorder="1"/>
    <xf numFmtId="1" fontId="0" fillId="4" borderId="8" xfId="0" applyNumberFormat="1" applyFill="1" applyBorder="1"/>
    <xf numFmtId="1" fontId="0" fillId="4" borderId="19" xfId="0" applyNumberFormat="1" applyFont="1" applyFill="1" applyBorder="1"/>
    <xf numFmtId="1" fontId="0" fillId="4" borderId="19" xfId="0" applyNumberFormat="1" applyFill="1" applyBorder="1"/>
    <xf numFmtId="164" fontId="0" fillId="4" borderId="19" xfId="0" applyNumberFormat="1" applyFill="1" applyBorder="1"/>
    <xf numFmtId="164" fontId="0" fillId="4" borderId="41" xfId="0" applyNumberFormat="1" applyFill="1" applyBorder="1"/>
    <xf numFmtId="164" fontId="0" fillId="4" borderId="38" xfId="0" applyNumberFormat="1" applyFill="1" applyBorder="1"/>
    <xf numFmtId="164" fontId="0" fillId="4" borderId="19" xfId="0" applyNumberFormat="1" applyFont="1" applyFill="1" applyBorder="1"/>
    <xf numFmtId="0" fontId="19" fillId="4" borderId="0" xfId="0" applyFont="1" applyFill="1"/>
    <xf numFmtId="0" fontId="11" fillId="4" borderId="0" xfId="0" applyFont="1" applyFill="1" applyBorder="1"/>
    <xf numFmtId="0" fontId="0" fillId="4" borderId="0" xfId="0" applyFill="1" applyProtection="1"/>
    <xf numFmtId="0" fontId="0" fillId="4" borderId="0" xfId="0" applyFill="1" applyProtection="1">
      <protection locked="0"/>
    </xf>
    <xf numFmtId="0" fontId="0" fillId="4" borderId="0" xfId="0" applyFont="1" applyFill="1" applyProtection="1">
      <protection locked="0"/>
    </xf>
    <xf numFmtId="0" fontId="28" fillId="4" borderId="0" xfId="0" applyFont="1" applyFill="1" applyProtection="1">
      <protection locked="0"/>
    </xf>
    <xf numFmtId="0" fontId="28" fillId="4" borderId="0" xfId="0" applyFont="1" applyFill="1"/>
    <xf numFmtId="0" fontId="27" fillId="4" borderId="0" xfId="0" applyFont="1" applyFill="1"/>
    <xf numFmtId="0" fontId="0" fillId="4" borderId="0" xfId="0" applyFill="1" applyAlignment="1">
      <alignment textRotation="45"/>
    </xf>
    <xf numFmtId="165" fontId="8" fillId="4" borderId="8" xfId="2" applyNumberFormat="1" applyFont="1" applyFill="1" applyBorder="1" applyAlignment="1">
      <alignment wrapText="1"/>
    </xf>
    <xf numFmtId="164" fontId="28" fillId="4" borderId="0" xfId="0" applyNumberFormat="1" applyFont="1" applyFill="1"/>
    <xf numFmtId="2" fontId="0" fillId="4" borderId="0" xfId="0" applyNumberFormat="1" applyFill="1"/>
    <xf numFmtId="0" fontId="38" fillId="4" borderId="0" xfId="0" applyFont="1" applyFill="1"/>
    <xf numFmtId="164" fontId="38" fillId="4" borderId="0" xfId="0" applyNumberFormat="1" applyFont="1" applyFill="1"/>
    <xf numFmtId="0" fontId="38" fillId="4" borderId="0" xfId="0" applyFont="1" applyFill="1" applyProtection="1">
      <protection locked="0"/>
    </xf>
    <xf numFmtId="1" fontId="38" fillId="4" borderId="0" xfId="0" applyNumberFormat="1" applyFont="1" applyFill="1" applyProtection="1"/>
    <xf numFmtId="0" fontId="38" fillId="4" borderId="0" xfId="0" applyFont="1" applyFill="1" applyBorder="1" applyProtection="1">
      <protection locked="0"/>
    </xf>
    <xf numFmtId="0" fontId="0" fillId="4" borderId="44" xfId="0" applyFill="1" applyBorder="1" applyProtection="1"/>
    <xf numFmtId="0" fontId="11" fillId="4" borderId="45" xfId="0" applyFont="1" applyFill="1" applyBorder="1" applyProtection="1"/>
    <xf numFmtId="0" fontId="0" fillId="4" borderId="45" xfId="0" applyFill="1" applyBorder="1" applyProtection="1"/>
    <xf numFmtId="0" fontId="0" fillId="4" borderId="45" xfId="0" applyFont="1" applyFill="1" applyBorder="1" applyProtection="1"/>
    <xf numFmtId="0" fontId="0" fillId="4" borderId="46" xfId="0" applyFill="1" applyBorder="1" applyProtection="1"/>
    <xf numFmtId="0" fontId="0" fillId="4" borderId="18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13" fillId="4" borderId="47" xfId="0" applyFont="1" applyFill="1" applyBorder="1" applyProtection="1">
      <protection locked="0"/>
    </xf>
    <xf numFmtId="0" fontId="38" fillId="4" borderId="24" xfId="0" applyFont="1" applyFill="1" applyBorder="1" applyProtection="1">
      <protection locked="0"/>
    </xf>
    <xf numFmtId="0" fontId="38" fillId="4" borderId="48" xfId="0" applyFont="1" applyFill="1" applyBorder="1" applyProtection="1">
      <protection locked="0"/>
    </xf>
    <xf numFmtId="0" fontId="0" fillId="4" borderId="1" xfId="0" applyFill="1" applyBorder="1"/>
    <xf numFmtId="0" fontId="1" fillId="4" borderId="1" xfId="1" applyFont="1" applyFill="1" applyBorder="1" applyAlignment="1">
      <alignment wrapText="1"/>
    </xf>
    <xf numFmtId="164" fontId="32" fillId="4" borderId="1" xfId="1" applyNumberFormat="1" applyFont="1" applyFill="1" applyBorder="1" applyAlignment="1">
      <alignment horizontal="right" wrapText="1"/>
    </xf>
    <xf numFmtId="165" fontId="8" fillId="4" borderId="1" xfId="2" applyNumberFormat="1" applyFont="1" applyFill="1" applyBorder="1" applyAlignment="1">
      <alignment wrapText="1"/>
    </xf>
    <xf numFmtId="0" fontId="28" fillId="4" borderId="1" xfId="0" applyFont="1" applyFill="1" applyBorder="1"/>
    <xf numFmtId="1" fontId="32" fillId="4" borderId="1" xfId="2" applyNumberFormat="1" applyFont="1" applyFill="1" applyBorder="1" applyAlignment="1">
      <alignment horizontal="center" wrapText="1"/>
    </xf>
    <xf numFmtId="164" fontId="32" fillId="4" borderId="1" xfId="2" applyNumberFormat="1" applyFont="1" applyFill="1" applyBorder="1" applyAlignment="1">
      <alignment wrapText="1"/>
    </xf>
    <xf numFmtId="164" fontId="32" fillId="4" borderId="1" xfId="2" applyNumberFormat="1" applyFont="1" applyFill="1" applyBorder="1" applyAlignment="1">
      <alignment horizontal="right" wrapText="1"/>
    </xf>
    <xf numFmtId="164" fontId="28" fillId="4" borderId="1" xfId="0" applyNumberFormat="1" applyFont="1" applyFill="1" applyBorder="1"/>
    <xf numFmtId="164" fontId="32" fillId="4" borderId="1" xfId="2" applyNumberFormat="1" applyFont="1" applyFill="1" applyBorder="1" applyAlignment="1">
      <alignment horizontal="center" wrapText="1"/>
    </xf>
    <xf numFmtId="0" fontId="0" fillId="4" borderId="15" xfId="0" applyFill="1" applyBorder="1"/>
    <xf numFmtId="0" fontId="14" fillId="4" borderId="0" xfId="0" applyFont="1" applyFill="1"/>
    <xf numFmtId="164" fontId="32" fillId="4" borderId="19" xfId="1" applyNumberFormat="1" applyFont="1" applyFill="1" applyBorder="1" applyAlignment="1">
      <alignment horizontal="right" wrapText="1"/>
    </xf>
    <xf numFmtId="164" fontId="32" fillId="4" borderId="8" xfId="0" applyNumberFormat="1" applyFont="1" applyFill="1" applyBorder="1"/>
    <xf numFmtId="0" fontId="8" fillId="4" borderId="2" xfId="1" applyFont="1" applyFill="1" applyBorder="1" applyAlignment="1">
      <alignment wrapText="1"/>
    </xf>
    <xf numFmtId="164" fontId="32" fillId="4" borderId="3" xfId="1" applyNumberFormat="1" applyFont="1" applyFill="1" applyBorder="1" applyAlignment="1">
      <alignment horizontal="right" wrapText="1"/>
    </xf>
    <xf numFmtId="164" fontId="32" fillId="4" borderId="1" xfId="0" applyNumberFormat="1" applyFont="1" applyFill="1" applyBorder="1"/>
    <xf numFmtId="0" fontId="11" fillId="4" borderId="0" xfId="0" applyFont="1" applyFill="1" applyAlignment="1">
      <alignment vertical="top"/>
    </xf>
    <xf numFmtId="0" fontId="11" fillId="4" borderId="0" xfId="0" applyFont="1" applyFill="1" applyBorder="1" applyAlignment="1">
      <alignment vertical="top"/>
    </xf>
    <xf numFmtId="0" fontId="9" fillId="4" borderId="29" xfId="0" applyFont="1" applyFill="1" applyBorder="1"/>
    <xf numFmtId="0" fontId="9" fillId="4" borderId="6" xfId="0" applyFont="1" applyFill="1" applyBorder="1"/>
    <xf numFmtId="164" fontId="0" fillId="4" borderId="6" xfId="0" applyNumberFormat="1" applyFill="1" applyBorder="1"/>
    <xf numFmtId="164" fontId="21" fillId="4" borderId="29" xfId="1" applyNumberFormat="1" applyFont="1" applyFill="1" applyBorder="1" applyAlignment="1">
      <alignment horizontal="right" wrapText="1"/>
    </xf>
    <xf numFmtId="164" fontId="21" fillId="4" borderId="27" xfId="1" applyNumberFormat="1" applyFont="1" applyFill="1" applyBorder="1" applyAlignment="1">
      <alignment horizontal="right" wrapText="1"/>
    </xf>
    <xf numFmtId="0" fontId="23" fillId="4" borderId="4" xfId="1" applyFont="1" applyFill="1" applyBorder="1" applyAlignment="1">
      <alignment wrapText="1"/>
    </xf>
    <xf numFmtId="164" fontId="32" fillId="4" borderId="29" xfId="1" applyNumberFormat="1" applyFont="1" applyFill="1" applyBorder="1" applyAlignment="1">
      <alignment horizontal="right" wrapText="1"/>
    </xf>
    <xf numFmtId="164" fontId="32" fillId="4" borderId="27" xfId="0" applyNumberFormat="1" applyFont="1" applyFill="1" applyBorder="1"/>
    <xf numFmtId="0" fontId="8" fillId="2" borderId="29" xfId="1" applyFont="1" applyFill="1" applyBorder="1" applyAlignment="1">
      <alignment horizontal="right" wrapText="1"/>
    </xf>
    <xf numFmtId="0" fontId="8" fillId="2" borderId="19" xfId="1" applyFont="1" applyFill="1" applyBorder="1" applyAlignment="1">
      <alignment horizontal="right" wrapText="1"/>
    </xf>
    <xf numFmtId="0" fontId="8" fillId="4" borderId="19" xfId="1" applyFont="1" applyFill="1" applyBorder="1" applyAlignment="1">
      <alignment horizontal="right" wrapText="1"/>
    </xf>
    <xf numFmtId="0" fontId="8" fillId="4" borderId="41" xfId="1" applyFont="1" applyFill="1" applyBorder="1" applyAlignment="1">
      <alignment horizontal="right" wrapText="1"/>
    </xf>
    <xf numFmtId="0" fontId="8" fillId="4" borderId="43" xfId="1" applyFont="1" applyFill="1" applyBorder="1" applyAlignment="1">
      <alignment wrapText="1"/>
    </xf>
    <xf numFmtId="164" fontId="32" fillId="4" borderId="41" xfId="1" applyNumberFormat="1" applyFont="1" applyFill="1" applyBorder="1" applyAlignment="1">
      <alignment horizontal="right" wrapText="1"/>
    </xf>
    <xf numFmtId="164" fontId="32" fillId="4" borderId="26" xfId="0" applyNumberFormat="1" applyFont="1" applyFill="1" applyBorder="1"/>
    <xf numFmtId="164" fontId="32" fillId="4" borderId="25" xfId="1" applyNumberFormat="1" applyFont="1" applyFill="1" applyBorder="1" applyAlignment="1">
      <alignment horizontal="right" wrapText="1"/>
    </xf>
    <xf numFmtId="164" fontId="32" fillId="4" borderId="16" xfId="0" applyNumberFormat="1" applyFont="1" applyFill="1" applyBorder="1"/>
    <xf numFmtId="164" fontId="32" fillId="4" borderId="16" xfId="1" applyNumberFormat="1" applyFont="1" applyFill="1" applyBorder="1" applyAlignment="1">
      <alignment horizontal="right" wrapText="1"/>
    </xf>
    <xf numFmtId="0" fontId="8" fillId="2" borderId="38" xfId="1" applyFont="1" applyFill="1" applyBorder="1" applyAlignment="1">
      <alignment horizontal="right" wrapText="1"/>
    </xf>
    <xf numFmtId="0" fontId="23" fillId="4" borderId="49" xfId="1" applyFont="1" applyFill="1" applyBorder="1" applyAlignment="1">
      <alignment wrapText="1"/>
    </xf>
    <xf numFmtId="164" fontId="32" fillId="4" borderId="38" xfId="1" applyNumberFormat="1" applyFont="1" applyFill="1" applyBorder="1" applyAlignment="1">
      <alignment horizontal="right" wrapText="1"/>
    </xf>
    <xf numFmtId="164" fontId="32" fillId="4" borderId="37" xfId="0" applyNumberFormat="1" applyFont="1" applyFill="1" applyBorder="1"/>
    <xf numFmtId="0" fontId="8" fillId="2" borderId="41" xfId="1" applyFont="1" applyFill="1" applyBorder="1" applyAlignment="1">
      <alignment horizontal="right" wrapText="1"/>
    </xf>
    <xf numFmtId="0" fontId="8" fillId="4" borderId="38" xfId="1" applyFont="1" applyFill="1" applyBorder="1" applyAlignment="1">
      <alignment horizontal="right" wrapText="1"/>
    </xf>
    <xf numFmtId="0" fontId="8" fillId="4" borderId="49" xfId="1" applyFont="1" applyFill="1" applyBorder="1" applyAlignment="1">
      <alignment wrapText="1"/>
    </xf>
    <xf numFmtId="164" fontId="32" fillId="4" borderId="35" xfId="1" applyNumberFormat="1" applyFont="1" applyFill="1" applyBorder="1" applyAlignment="1">
      <alignment horizontal="right" wrapText="1"/>
    </xf>
    <xf numFmtId="164" fontId="32" fillId="4" borderId="36" xfId="0" applyNumberFormat="1" applyFont="1" applyFill="1" applyBorder="1"/>
    <xf numFmtId="164" fontId="32" fillId="4" borderId="36" xfId="1" applyNumberFormat="1" applyFont="1" applyFill="1" applyBorder="1" applyAlignment="1">
      <alignment horizontal="right" wrapText="1"/>
    </xf>
    <xf numFmtId="0" fontId="38" fillId="4" borderId="0" xfId="0" applyFont="1" applyFill="1" applyBorder="1"/>
    <xf numFmtId="164" fontId="8" fillId="4" borderId="36" xfId="2" applyNumberFormat="1" applyFont="1" applyFill="1" applyBorder="1" applyAlignment="1">
      <alignment wrapText="1"/>
    </xf>
    <xf numFmtId="164" fontId="8" fillId="4" borderId="37" xfId="2" applyNumberFormat="1" applyFont="1" applyFill="1" applyBorder="1" applyAlignment="1">
      <alignment wrapText="1"/>
    </xf>
    <xf numFmtId="165" fontId="8" fillId="4" borderId="36" xfId="2" applyNumberFormat="1" applyFont="1" applyFill="1" applyBorder="1" applyAlignment="1">
      <alignment wrapText="1"/>
    </xf>
    <xf numFmtId="165" fontId="8" fillId="4" borderId="37" xfId="2" applyNumberFormat="1" applyFont="1" applyFill="1" applyBorder="1" applyAlignment="1">
      <alignment wrapText="1"/>
    </xf>
    <xf numFmtId="0" fontId="8" fillId="4" borderId="3" xfId="2" applyFont="1" applyFill="1" applyBorder="1" applyAlignment="1">
      <alignment wrapText="1"/>
    </xf>
    <xf numFmtId="164" fontId="8" fillId="4" borderId="1" xfId="2" applyNumberFormat="1" applyFont="1" applyFill="1" applyBorder="1" applyAlignment="1">
      <alignment wrapText="1"/>
    </xf>
    <xf numFmtId="164" fontId="8" fillId="4" borderId="8" xfId="2" applyNumberFormat="1" applyFont="1" applyFill="1" applyBorder="1" applyAlignment="1">
      <alignment wrapText="1"/>
    </xf>
    <xf numFmtId="0" fontId="0" fillId="4" borderId="0" xfId="0" applyFill="1" applyAlignment="1">
      <alignment horizontal="left" vertical="top"/>
    </xf>
    <xf numFmtId="0" fontId="23" fillId="4" borderId="20" xfId="2" applyFont="1" applyFill="1" applyBorder="1" applyAlignment="1">
      <alignment wrapText="1"/>
    </xf>
    <xf numFmtId="164" fontId="8" fillId="4" borderId="13" xfId="2" applyNumberFormat="1" applyFont="1" applyFill="1" applyBorder="1" applyAlignment="1">
      <alignment wrapText="1"/>
    </xf>
    <xf numFmtId="164" fontId="8" fillId="4" borderId="21" xfId="2" applyNumberFormat="1" applyFont="1" applyFill="1" applyBorder="1" applyAlignment="1">
      <alignment wrapText="1"/>
    </xf>
    <xf numFmtId="165" fontId="8" fillId="4" borderId="13" xfId="2" applyNumberFormat="1" applyFont="1" applyFill="1" applyBorder="1" applyAlignment="1">
      <alignment wrapText="1"/>
    </xf>
    <xf numFmtId="165" fontId="8" fillId="4" borderId="21" xfId="2" applyNumberFormat="1" applyFont="1" applyFill="1" applyBorder="1" applyAlignment="1">
      <alignment wrapText="1"/>
    </xf>
    <xf numFmtId="0" fontId="23" fillId="4" borderId="25" xfId="2" applyFont="1" applyFill="1" applyBorder="1" applyAlignment="1">
      <alignment vertical="top" wrapText="1"/>
    </xf>
    <xf numFmtId="164" fontId="8" fillId="4" borderId="16" xfId="2" applyNumberFormat="1" applyFont="1" applyFill="1" applyBorder="1" applyAlignment="1">
      <alignment wrapText="1"/>
    </xf>
    <xf numFmtId="164" fontId="8" fillId="4" borderId="26" xfId="2" applyNumberFormat="1" applyFont="1" applyFill="1" applyBorder="1" applyAlignment="1">
      <alignment wrapText="1"/>
    </xf>
    <xf numFmtId="165" fontId="8" fillId="4" borderId="16" xfId="2" applyNumberFormat="1" applyFont="1" applyFill="1" applyBorder="1" applyAlignment="1">
      <alignment wrapText="1"/>
    </xf>
    <xf numFmtId="165" fontId="8" fillId="4" borderId="26" xfId="2" applyNumberFormat="1" applyFont="1" applyFill="1" applyBorder="1" applyAlignment="1">
      <alignment wrapText="1"/>
    </xf>
    <xf numFmtId="0" fontId="8" fillId="4" borderId="23" xfId="1" applyFont="1" applyFill="1" applyBorder="1" applyAlignment="1">
      <alignment vertical="top" wrapText="1"/>
    </xf>
    <xf numFmtId="0" fontId="8" fillId="4" borderId="6" xfId="2" applyFont="1" applyFill="1" applyBorder="1" applyAlignment="1">
      <alignment wrapText="1"/>
    </xf>
    <xf numFmtId="164" fontId="8" fillId="4" borderId="6" xfId="2" applyNumberFormat="1" applyFont="1" applyFill="1" applyBorder="1" applyAlignment="1">
      <alignment wrapText="1"/>
    </xf>
    <xf numFmtId="164" fontId="8" fillId="4" borderId="27" xfId="2" applyNumberFormat="1" applyFont="1" applyFill="1" applyBorder="1" applyAlignment="1">
      <alignment wrapText="1"/>
    </xf>
    <xf numFmtId="165" fontId="0" fillId="4" borderId="0" xfId="0" applyNumberFormat="1" applyFill="1"/>
    <xf numFmtId="0" fontId="8" fillId="4" borderId="1" xfId="2" applyFont="1" applyFill="1" applyBorder="1" applyAlignment="1">
      <alignment wrapText="1"/>
    </xf>
    <xf numFmtId="0" fontId="8" fillId="4" borderId="13" xfId="2" applyFont="1" applyFill="1" applyBorder="1" applyAlignment="1">
      <alignment wrapText="1"/>
    </xf>
    <xf numFmtId="0" fontId="23" fillId="4" borderId="1" xfId="2" applyFont="1" applyFill="1" applyBorder="1" applyAlignment="1">
      <alignment wrapText="1"/>
    </xf>
    <xf numFmtId="0" fontId="8" fillId="4" borderId="39" xfId="1" applyFont="1" applyFill="1" applyBorder="1" applyAlignment="1">
      <alignment vertical="top" wrapText="1"/>
    </xf>
    <xf numFmtId="0" fontId="8" fillId="4" borderId="0" xfId="1" applyFont="1" applyFill="1" applyBorder="1" applyAlignment="1">
      <alignment vertical="top" wrapText="1"/>
    </xf>
    <xf numFmtId="165" fontId="8" fillId="4" borderId="6" xfId="2" applyNumberFormat="1" applyFont="1" applyFill="1" applyBorder="1" applyAlignment="1">
      <alignment wrapText="1"/>
    </xf>
    <xf numFmtId="165" fontId="8" fillId="4" borderId="27" xfId="2" applyNumberFormat="1" applyFont="1" applyFill="1" applyBorder="1" applyAlignment="1">
      <alignment wrapText="1"/>
    </xf>
    <xf numFmtId="0" fontId="23" fillId="4" borderId="16" xfId="2" applyFont="1" applyFill="1" applyBorder="1" applyAlignment="1">
      <alignment vertical="top" wrapText="1"/>
    </xf>
    <xf numFmtId="0" fontId="11" fillId="4" borderId="0" xfId="0" applyFont="1" applyFill="1" applyAlignment="1">
      <alignment vertical="top" wrapText="1"/>
    </xf>
    <xf numFmtId="0" fontId="8" fillId="4" borderId="34" xfId="1" applyFont="1" applyFill="1" applyBorder="1" applyAlignment="1">
      <alignment vertical="top" wrapText="1"/>
    </xf>
    <xf numFmtId="0" fontId="8" fillId="4" borderId="55" xfId="1" applyFont="1" applyFill="1" applyBorder="1" applyAlignment="1">
      <alignment vertical="top" wrapText="1"/>
    </xf>
    <xf numFmtId="0" fontId="8" fillId="4" borderId="36" xfId="2" applyFont="1" applyFill="1" applyBorder="1" applyAlignment="1">
      <alignment wrapText="1"/>
    </xf>
    <xf numFmtId="164" fontId="8" fillId="4" borderId="8" xfId="2" applyNumberFormat="1" applyFont="1" applyFill="1" applyBorder="1" applyAlignment="1">
      <alignment horizontal="left" wrapText="1"/>
    </xf>
    <xf numFmtId="3" fontId="8" fillId="4" borderId="6" xfId="4" applyNumberFormat="1" applyFont="1" applyFill="1" applyBorder="1" applyAlignment="1">
      <alignment wrapText="1"/>
    </xf>
    <xf numFmtId="3" fontId="8" fillId="4" borderId="8" xfId="4" applyNumberFormat="1" applyFont="1" applyFill="1" applyBorder="1" applyAlignment="1">
      <alignment wrapText="1"/>
    </xf>
    <xf numFmtId="0" fontId="16" fillId="4" borderId="0" xfId="0" applyFont="1" applyFill="1"/>
    <xf numFmtId="0" fontId="0" fillId="4" borderId="0" xfId="0" applyFont="1" applyFill="1" applyBorder="1"/>
    <xf numFmtId="164" fontId="8" fillId="4" borderId="26" xfId="2" applyNumberFormat="1" applyFont="1" applyFill="1" applyBorder="1" applyAlignment="1">
      <alignment horizontal="left" wrapText="1"/>
    </xf>
    <xf numFmtId="3" fontId="8" fillId="4" borderId="17" xfId="4" applyNumberFormat="1" applyFont="1" applyFill="1" applyBorder="1" applyAlignment="1">
      <alignment wrapText="1"/>
    </xf>
    <xf numFmtId="3" fontId="8" fillId="4" borderId="26" xfId="4" applyNumberFormat="1" applyFont="1" applyFill="1" applyBorder="1" applyAlignment="1">
      <alignment wrapText="1"/>
    </xf>
    <xf numFmtId="164" fontId="8" fillId="4" borderId="37" xfId="2" applyNumberFormat="1" applyFont="1" applyFill="1" applyBorder="1" applyAlignment="1">
      <alignment horizontal="left" wrapText="1"/>
    </xf>
    <xf numFmtId="3" fontId="8" fillId="4" borderId="36" xfId="4" applyNumberFormat="1" applyFont="1" applyFill="1" applyBorder="1" applyAlignment="1">
      <alignment wrapText="1"/>
    </xf>
    <xf numFmtId="3" fontId="8" fillId="4" borderId="37" xfId="4" applyNumberFormat="1" applyFont="1" applyFill="1" applyBorder="1" applyAlignment="1">
      <alignment wrapText="1"/>
    </xf>
    <xf numFmtId="3" fontId="8" fillId="4" borderId="57" xfId="4" applyNumberFormat="1" applyFont="1" applyFill="1" applyBorder="1" applyAlignment="1">
      <alignment wrapText="1"/>
    </xf>
    <xf numFmtId="164" fontId="8" fillId="4" borderId="57" xfId="2" applyNumberFormat="1" applyFont="1" applyFill="1" applyBorder="1" applyAlignment="1">
      <alignment horizontal="left" wrapText="1"/>
    </xf>
    <xf numFmtId="0" fontId="8" fillId="4" borderId="5" xfId="2" applyFont="1" applyFill="1" applyBorder="1" applyAlignment="1">
      <alignment wrapText="1"/>
    </xf>
    <xf numFmtId="0" fontId="38" fillId="7" borderId="45" xfId="0" applyFont="1" applyFill="1" applyBorder="1"/>
    <xf numFmtId="0" fontId="38" fillId="7" borderId="46" xfId="0" applyFont="1" applyFill="1" applyBorder="1"/>
    <xf numFmtId="0" fontId="37" fillId="7" borderId="18" xfId="0" applyFont="1" applyFill="1" applyBorder="1"/>
    <xf numFmtId="0" fontId="38" fillId="7" borderId="0" xfId="0" applyFont="1" applyFill="1" applyBorder="1"/>
    <xf numFmtId="0" fontId="39" fillId="7" borderId="0" xfId="0" applyFont="1" applyFill="1" applyBorder="1"/>
    <xf numFmtId="0" fontId="7" fillId="7" borderId="0" xfId="0" applyFont="1" applyFill="1" applyBorder="1" applyAlignment="1">
      <alignment vertical="top" wrapText="1"/>
    </xf>
    <xf numFmtId="0" fontId="38" fillId="7" borderId="47" xfId="0" applyFont="1" applyFill="1" applyBorder="1"/>
    <xf numFmtId="0" fontId="40" fillId="7" borderId="24" xfId="0" applyFont="1" applyFill="1" applyBorder="1" applyAlignment="1"/>
    <xf numFmtId="0" fontId="6" fillId="7" borderId="24" xfId="0" applyFont="1" applyFill="1" applyBorder="1" applyAlignment="1">
      <alignment horizontal="center"/>
    </xf>
    <xf numFmtId="0" fontId="22" fillId="7" borderId="24" xfId="0" applyFont="1" applyFill="1" applyBorder="1" applyAlignment="1">
      <alignment horizontal="center" vertical="top" wrapText="1"/>
    </xf>
    <xf numFmtId="0" fontId="3" fillId="7" borderId="44" xfId="0" applyFont="1" applyFill="1" applyBorder="1"/>
    <xf numFmtId="0" fontId="38" fillId="7" borderId="18" xfId="0" applyFont="1" applyFill="1" applyBorder="1"/>
    <xf numFmtId="0" fontId="38" fillId="7" borderId="10" xfId="0" applyFont="1" applyFill="1" applyBorder="1"/>
    <xf numFmtId="0" fontId="22" fillId="8" borderId="18" xfId="1" applyFont="1" applyFill="1" applyBorder="1" applyAlignment="1">
      <alignment horizontal="center"/>
    </xf>
    <xf numFmtId="0" fontId="6" fillId="8" borderId="0" xfId="1" applyFont="1" applyFill="1" applyBorder="1" applyAlignment="1">
      <alignment horizontal="center"/>
    </xf>
    <xf numFmtId="0" fontId="2" fillId="8" borderId="47" xfId="1" applyFont="1" applyFill="1" applyBorder="1" applyAlignment="1">
      <alignment horizontal="center"/>
    </xf>
    <xf numFmtId="0" fontId="2" fillId="8" borderId="24" xfId="1" applyFont="1" applyFill="1" applyBorder="1" applyAlignment="1">
      <alignment horizontal="center"/>
    </xf>
    <xf numFmtId="0" fontId="5" fillId="8" borderId="24" xfId="1" applyFont="1" applyFill="1" applyBorder="1" applyAlignment="1">
      <alignment horizontal="center"/>
    </xf>
    <xf numFmtId="0" fontId="5" fillId="8" borderId="48" xfId="1" applyFont="1" applyFill="1" applyBorder="1" applyAlignment="1">
      <alignment horizontal="center"/>
    </xf>
    <xf numFmtId="0" fontId="0" fillId="7" borderId="45" xfId="0" applyFill="1" applyBorder="1"/>
    <xf numFmtId="0" fontId="0" fillId="7" borderId="46" xfId="0" applyFill="1" applyBorder="1"/>
    <xf numFmtId="0" fontId="0" fillId="7" borderId="18" xfId="0" applyFill="1" applyBorder="1"/>
    <xf numFmtId="0" fontId="0" fillId="7" borderId="0" xfId="0" applyFill="1" applyBorder="1"/>
    <xf numFmtId="0" fontId="0" fillId="7" borderId="10" xfId="0" applyFill="1" applyBorder="1"/>
    <xf numFmtId="0" fontId="3" fillId="7" borderId="18" xfId="0" applyFont="1" applyFill="1" applyBorder="1"/>
    <xf numFmtId="0" fontId="18" fillId="8" borderId="18" xfId="1" applyFont="1" applyFill="1" applyBorder="1" applyAlignment="1">
      <alignment horizontal="center"/>
    </xf>
    <xf numFmtId="0" fontId="17" fillId="8" borderId="0" xfId="1" applyFont="1" applyFill="1" applyBorder="1" applyAlignment="1">
      <alignment horizontal="center"/>
    </xf>
    <xf numFmtId="0" fontId="2" fillId="8" borderId="18" xfId="1" applyFont="1" applyFill="1" applyBorder="1" applyAlignment="1">
      <alignment horizontal="center"/>
    </xf>
    <xf numFmtId="0" fontId="2" fillId="8" borderId="0" xfId="1" applyFont="1" applyFill="1" applyBorder="1" applyAlignment="1">
      <alignment horizontal="center"/>
    </xf>
    <xf numFmtId="0" fontId="42" fillId="8" borderId="0" xfId="1" applyFont="1" applyFill="1" applyBorder="1" applyAlignment="1">
      <alignment horizontal="center"/>
    </xf>
    <xf numFmtId="0" fontId="42" fillId="8" borderId="10" xfId="1" applyFont="1" applyFill="1" applyBorder="1" applyAlignment="1">
      <alignment horizontal="center"/>
    </xf>
    <xf numFmtId="0" fontId="7" fillId="8" borderId="18" xfId="1" applyFont="1" applyFill="1" applyBorder="1" applyAlignment="1">
      <alignment horizontal="center"/>
    </xf>
    <xf numFmtId="0" fontId="7" fillId="8" borderId="0" xfId="1" applyFont="1" applyFill="1" applyBorder="1" applyAlignment="1">
      <alignment horizontal="center"/>
    </xf>
    <xf numFmtId="0" fontId="5" fillId="8" borderId="0" xfId="1" applyFont="1" applyFill="1" applyBorder="1" applyAlignment="1">
      <alignment horizontal="center"/>
    </xf>
    <xf numFmtId="0" fontId="5" fillId="8" borderId="10" xfId="1" applyFont="1" applyFill="1" applyBorder="1" applyAlignment="1">
      <alignment horizontal="center"/>
    </xf>
    <xf numFmtId="0" fontId="7" fillId="8" borderId="47" xfId="1" applyFont="1" applyFill="1" applyBorder="1" applyAlignment="1">
      <alignment horizontal="center"/>
    </xf>
    <xf numFmtId="0" fontId="7" fillId="8" borderId="24" xfId="1" applyFont="1" applyFill="1" applyBorder="1" applyAlignment="1">
      <alignment horizontal="center"/>
    </xf>
    <xf numFmtId="0" fontId="22" fillId="8" borderId="0" xfId="1" applyFont="1" applyFill="1" applyBorder="1" applyAlignment="1">
      <alignment horizontal="center"/>
    </xf>
    <xf numFmtId="164" fontId="8" fillId="4" borderId="1" xfId="2" applyNumberFormat="1" applyFont="1" applyFill="1" applyBorder="1" applyAlignment="1">
      <alignment horizontal="center" wrapText="1"/>
    </xf>
    <xf numFmtId="164" fontId="8" fillId="4" borderId="8" xfId="2" applyNumberFormat="1" applyFont="1" applyFill="1" applyBorder="1" applyAlignment="1">
      <alignment horizontal="center" wrapText="1"/>
    </xf>
    <xf numFmtId="164" fontId="8" fillId="4" borderId="19" xfId="2" applyNumberFormat="1" applyFont="1" applyFill="1" applyBorder="1" applyAlignment="1">
      <alignment horizontal="center" wrapText="1"/>
    </xf>
    <xf numFmtId="164" fontId="8" fillId="4" borderId="3" xfId="2" applyNumberFormat="1" applyFont="1" applyFill="1" applyBorder="1" applyAlignment="1">
      <alignment horizontal="center" wrapText="1"/>
    </xf>
    <xf numFmtId="0" fontId="22" fillId="8" borderId="10" xfId="1" applyFont="1" applyFill="1" applyBorder="1" applyAlignment="1">
      <alignment horizontal="center"/>
    </xf>
    <xf numFmtId="1" fontId="26" fillId="4" borderId="38" xfId="4" applyNumberFormat="1" applyFont="1" applyFill="1" applyBorder="1" applyAlignment="1">
      <alignment horizontal="center" wrapText="1"/>
    </xf>
    <xf numFmtId="0" fontId="34" fillId="4" borderId="61" xfId="0" applyFont="1" applyFill="1" applyBorder="1" applyAlignment="1">
      <alignment horizontal="center" vertical="center" wrapText="1"/>
    </xf>
    <xf numFmtId="164" fontId="8" fillId="4" borderId="16" xfId="2" applyNumberFormat="1" applyFont="1" applyFill="1" applyBorder="1" applyAlignment="1">
      <alignment horizontal="center" wrapText="1"/>
    </xf>
    <xf numFmtId="164" fontId="8" fillId="4" borderId="26" xfId="2" applyNumberFormat="1" applyFont="1" applyFill="1" applyBorder="1" applyAlignment="1">
      <alignment horizontal="center" wrapText="1"/>
    </xf>
    <xf numFmtId="164" fontId="8" fillId="4" borderId="41" xfId="2" applyNumberFormat="1" applyFont="1" applyFill="1" applyBorder="1" applyAlignment="1">
      <alignment horizontal="center" wrapText="1"/>
    </xf>
    <xf numFmtId="164" fontId="8" fillId="4" borderId="25" xfId="2" applyNumberFormat="1" applyFont="1" applyFill="1" applyBorder="1" applyAlignment="1">
      <alignment horizontal="center" wrapText="1"/>
    </xf>
    <xf numFmtId="164" fontId="8" fillId="4" borderId="0" xfId="2" applyNumberFormat="1" applyFont="1" applyFill="1" applyBorder="1" applyAlignment="1">
      <alignment horizontal="center" wrapText="1"/>
    </xf>
    <xf numFmtId="164" fontId="8" fillId="4" borderId="35" xfId="2" applyNumberFormat="1" applyFont="1" applyFill="1" applyBorder="1" applyAlignment="1">
      <alignment horizontal="center" wrapText="1"/>
    </xf>
    <xf numFmtId="164" fontId="8" fillId="4" borderId="37" xfId="2" applyNumberFormat="1" applyFont="1" applyFill="1" applyBorder="1" applyAlignment="1">
      <alignment horizontal="center" wrapText="1"/>
    </xf>
    <xf numFmtId="164" fontId="8" fillId="4" borderId="36" xfId="2" applyNumberFormat="1" applyFont="1" applyFill="1" applyBorder="1" applyAlignment="1">
      <alignment horizontal="center" wrapText="1"/>
    </xf>
    <xf numFmtId="0" fontId="38" fillId="4" borderId="0" xfId="0" applyFont="1" applyFill="1" applyBorder="1" applyAlignment="1"/>
    <xf numFmtId="0" fontId="20" fillId="6" borderId="0" xfId="1" applyFont="1" applyFill="1" applyBorder="1" applyAlignment="1">
      <alignment horizontal="center"/>
    </xf>
    <xf numFmtId="164" fontId="8" fillId="4" borderId="0" xfId="1" applyNumberFormat="1" applyFont="1" applyFill="1" applyBorder="1" applyAlignment="1">
      <alignment horizontal="right" wrapText="1"/>
    </xf>
    <xf numFmtId="0" fontId="8" fillId="2" borderId="40" xfId="1" applyFont="1" applyFill="1" applyBorder="1" applyAlignment="1">
      <alignment horizontal="right" wrapText="1"/>
    </xf>
    <xf numFmtId="164" fontId="32" fillId="4" borderId="25" xfId="1" applyNumberFormat="1" applyFont="1" applyFill="1" applyBorder="1" applyAlignment="1">
      <alignment horizontal="center" wrapText="1"/>
    </xf>
    <xf numFmtId="164" fontId="0" fillId="4" borderId="0" xfId="0" applyNumberFormat="1" applyFont="1" applyFill="1"/>
    <xf numFmtId="164" fontId="32" fillId="4" borderId="16" xfId="0" applyNumberFormat="1" applyFont="1" applyFill="1" applyBorder="1" applyAlignment="1">
      <alignment horizontal="right"/>
    </xf>
    <xf numFmtId="1" fontId="8" fillId="4" borderId="11" xfId="2" applyNumberFormat="1" applyFont="1" applyFill="1" applyBorder="1" applyAlignment="1">
      <alignment horizontal="center" vertical="center" wrapText="1"/>
    </xf>
    <xf numFmtId="1" fontId="8" fillId="4" borderId="12" xfId="2" applyNumberFormat="1" applyFont="1" applyFill="1" applyBorder="1" applyAlignment="1">
      <alignment horizontal="center" vertical="center" wrapText="1"/>
    </xf>
    <xf numFmtId="164" fontId="8" fillId="4" borderId="11" xfId="2" applyNumberFormat="1" applyFont="1" applyFill="1" applyBorder="1" applyAlignment="1">
      <alignment horizontal="center" vertical="center" wrapText="1"/>
    </xf>
    <xf numFmtId="164" fontId="8" fillId="4" borderId="19" xfId="2" applyNumberFormat="1" applyFont="1" applyFill="1" applyBorder="1" applyAlignment="1">
      <alignment horizontal="center" vertical="center" wrapText="1"/>
    </xf>
    <xf numFmtId="164" fontId="8" fillId="4" borderId="1" xfId="2" applyNumberFormat="1" applyFont="1" applyFill="1" applyBorder="1" applyAlignment="1">
      <alignment horizontal="center" vertical="center" wrapText="1"/>
    </xf>
    <xf numFmtId="164" fontId="8" fillId="4" borderId="12" xfId="2" applyNumberFormat="1" applyFont="1" applyFill="1" applyBorder="1" applyAlignment="1">
      <alignment horizontal="center" vertical="center" wrapText="1"/>
    </xf>
    <xf numFmtId="1" fontId="8" fillId="4" borderId="1" xfId="2" applyNumberFormat="1" applyFont="1" applyFill="1" applyBorder="1" applyAlignment="1">
      <alignment horizontal="center" vertical="center" wrapText="1"/>
    </xf>
    <xf numFmtId="1" fontId="8" fillId="4" borderId="42" xfId="2" applyNumberFormat="1" applyFont="1" applyFill="1" applyBorder="1" applyAlignment="1">
      <alignment horizontal="center" vertical="center" wrapText="1"/>
    </xf>
    <xf numFmtId="164" fontId="0" fillId="4" borderId="0" xfId="0" applyNumberFormat="1" applyFill="1"/>
    <xf numFmtId="1" fontId="0" fillId="4" borderId="0" xfId="0" applyNumberFormat="1" applyFill="1"/>
    <xf numFmtId="0" fontId="8" fillId="4" borderId="4" xfId="1" applyFont="1" applyFill="1" applyBorder="1" applyAlignment="1">
      <alignment wrapText="1"/>
    </xf>
    <xf numFmtId="164" fontId="8" fillId="4" borderId="41" xfId="2" applyNumberFormat="1" applyFont="1" applyFill="1" applyBorder="1" applyAlignment="1">
      <alignment horizontal="center" vertical="center" wrapText="1"/>
    </xf>
    <xf numFmtId="164" fontId="8" fillId="4" borderId="16" xfId="2" applyNumberFormat="1" applyFont="1" applyFill="1" applyBorder="1" applyAlignment="1">
      <alignment horizontal="center" vertical="center" wrapText="1"/>
    </xf>
    <xf numFmtId="164" fontId="8" fillId="4" borderId="62" xfId="2" applyNumberFormat="1" applyFont="1" applyFill="1" applyBorder="1" applyAlignment="1">
      <alignment horizontal="center" vertical="center" wrapText="1"/>
    </xf>
    <xf numFmtId="164" fontId="8" fillId="4" borderId="63" xfId="2" applyNumberFormat="1" applyFont="1" applyFill="1" applyBorder="1" applyAlignment="1">
      <alignment horizontal="center" vertical="center" wrapText="1"/>
    </xf>
    <xf numFmtId="1" fontId="8" fillId="4" borderId="16" xfId="2" applyNumberFormat="1" applyFont="1" applyFill="1" applyBorder="1" applyAlignment="1">
      <alignment horizontal="center" vertical="center" wrapText="1"/>
    </xf>
    <xf numFmtId="1" fontId="8" fillId="4" borderId="62" xfId="2" applyNumberFormat="1" applyFont="1" applyFill="1" applyBorder="1" applyAlignment="1">
      <alignment horizontal="center" vertical="center" wrapText="1"/>
    </xf>
    <xf numFmtId="1" fontId="8" fillId="4" borderId="63" xfId="2" applyNumberFormat="1" applyFont="1" applyFill="1" applyBorder="1" applyAlignment="1">
      <alignment horizontal="center" vertical="center" wrapText="1"/>
    </xf>
    <xf numFmtId="1" fontId="8" fillId="4" borderId="64" xfId="2" applyNumberFormat="1" applyFont="1" applyFill="1" applyBorder="1" applyAlignment="1">
      <alignment horizontal="center" vertical="center" wrapText="1"/>
    </xf>
    <xf numFmtId="0" fontId="8" fillId="4" borderId="65" xfId="1" applyFont="1" applyFill="1" applyBorder="1" applyAlignment="1">
      <alignment wrapText="1"/>
    </xf>
    <xf numFmtId="164" fontId="8" fillId="4" borderId="38" xfId="2" applyNumberFormat="1" applyFont="1" applyFill="1" applyBorder="1" applyAlignment="1">
      <alignment horizontal="center" vertical="center" wrapText="1"/>
    </xf>
    <xf numFmtId="164" fontId="8" fillId="4" borderId="36" xfId="2" applyNumberFormat="1" applyFont="1" applyFill="1" applyBorder="1" applyAlignment="1">
      <alignment horizontal="center" vertical="center" wrapText="1"/>
    </xf>
    <xf numFmtId="164" fontId="8" fillId="4" borderId="61" xfId="2" applyNumberFormat="1" applyFont="1" applyFill="1" applyBorder="1" applyAlignment="1">
      <alignment horizontal="center" vertical="center" wrapText="1"/>
    </xf>
    <xf numFmtId="164" fontId="8" fillId="4" borderId="67" xfId="2" applyNumberFormat="1" applyFont="1" applyFill="1" applyBorder="1" applyAlignment="1">
      <alignment horizontal="center" vertical="center" wrapText="1"/>
    </xf>
    <xf numFmtId="1" fontId="8" fillId="4" borderId="36" xfId="2" applyNumberFormat="1" applyFont="1" applyFill="1" applyBorder="1" applyAlignment="1">
      <alignment horizontal="center" vertical="center" wrapText="1"/>
    </xf>
    <xf numFmtId="1" fontId="8" fillId="4" borderId="61" xfId="2" applyNumberFormat="1" applyFont="1" applyFill="1" applyBorder="1" applyAlignment="1">
      <alignment horizontal="center" vertical="center" wrapText="1"/>
    </xf>
    <xf numFmtId="1" fontId="8" fillId="4" borderId="67" xfId="2" applyNumberFormat="1" applyFont="1" applyFill="1" applyBorder="1" applyAlignment="1">
      <alignment horizontal="center" vertical="center" wrapText="1"/>
    </xf>
    <xf numFmtId="1" fontId="8" fillId="4" borderId="68" xfId="2" applyNumberFormat="1" applyFont="1" applyFill="1" applyBorder="1" applyAlignment="1">
      <alignment horizontal="center" vertical="center" wrapText="1"/>
    </xf>
    <xf numFmtId="9" fontId="8" fillId="4" borderId="8" xfId="2" applyNumberFormat="1" applyFont="1" applyFill="1" applyBorder="1" applyAlignment="1">
      <alignment horizontal="center" wrapText="1"/>
    </xf>
    <xf numFmtId="0" fontId="8" fillId="4" borderId="13" xfId="1" applyFont="1" applyFill="1" applyBorder="1" applyAlignment="1">
      <alignment vertical="top" wrapText="1"/>
    </xf>
    <xf numFmtId="164" fontId="8" fillId="4" borderId="29" xfId="2" applyNumberFormat="1" applyFont="1" applyFill="1" applyBorder="1" applyAlignment="1">
      <alignment horizontal="center" wrapText="1"/>
    </xf>
    <xf numFmtId="9" fontId="8" fillId="4" borderId="27" xfId="2" applyNumberFormat="1" applyFont="1" applyFill="1" applyBorder="1" applyAlignment="1">
      <alignment horizontal="center" wrapText="1"/>
    </xf>
    <xf numFmtId="164" fontId="8" fillId="4" borderId="6" xfId="2" applyNumberFormat="1" applyFont="1" applyFill="1" applyBorder="1" applyAlignment="1">
      <alignment horizontal="center" wrapText="1"/>
    </xf>
    <xf numFmtId="9" fontId="8" fillId="4" borderId="26" xfId="2" applyNumberFormat="1" applyFont="1" applyFill="1" applyBorder="1" applyAlignment="1">
      <alignment horizontal="center" wrapText="1"/>
    </xf>
    <xf numFmtId="0" fontId="8" fillId="4" borderId="14" xfId="1" applyFont="1" applyFill="1" applyBorder="1" applyAlignment="1">
      <alignment vertical="top" wrapText="1"/>
    </xf>
    <xf numFmtId="9" fontId="8" fillId="4" borderId="21" xfId="2" applyNumberFormat="1" applyFont="1" applyFill="1" applyBorder="1" applyAlignment="1">
      <alignment horizontal="center" wrapText="1"/>
    </xf>
    <xf numFmtId="164" fontId="8" fillId="4" borderId="43" xfId="1" applyNumberFormat="1" applyFont="1" applyFill="1" applyBorder="1" applyAlignment="1">
      <alignment horizontal="left" wrapText="1"/>
    </xf>
    <xf numFmtId="0" fontId="8" fillId="4" borderId="58" xfId="1" applyFont="1" applyFill="1" applyBorder="1" applyAlignment="1">
      <alignment wrapText="1"/>
    </xf>
    <xf numFmtId="164" fontId="8" fillId="4" borderId="23" xfId="2" applyNumberFormat="1" applyFont="1" applyFill="1" applyBorder="1" applyAlignment="1">
      <alignment horizontal="center" wrapText="1"/>
    </xf>
    <xf numFmtId="164" fontId="8" fillId="4" borderId="13" xfId="2" applyNumberFormat="1" applyFont="1" applyFill="1" applyBorder="1" applyAlignment="1">
      <alignment horizontal="center" wrapText="1"/>
    </xf>
    <xf numFmtId="0" fontId="8" fillId="2" borderId="53" xfId="1" applyFont="1" applyFill="1" applyBorder="1" applyAlignment="1">
      <alignment horizontal="right" wrapText="1"/>
    </xf>
    <xf numFmtId="0" fontId="6" fillId="7" borderId="0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164" fontId="0" fillId="4" borderId="38" xfId="0" applyNumberFormat="1" applyFill="1" applyBorder="1" applyAlignment="1" applyProtection="1">
      <alignment horizontal="right"/>
    </xf>
    <xf numFmtId="164" fontId="0" fillId="4" borderId="29" xfId="0" applyNumberFormat="1" applyFill="1" applyBorder="1" applyAlignment="1" applyProtection="1">
      <alignment horizontal="right"/>
    </xf>
    <xf numFmtId="164" fontId="0" fillId="4" borderId="19" xfId="0" applyNumberFormat="1" applyFill="1" applyBorder="1" applyAlignment="1" applyProtection="1">
      <alignment horizontal="right"/>
    </xf>
    <xf numFmtId="164" fontId="0" fillId="4" borderId="41" xfId="0" applyNumberFormat="1" applyFill="1" applyBorder="1" applyAlignment="1" applyProtection="1">
      <alignment horizontal="right"/>
    </xf>
    <xf numFmtId="1" fontId="0" fillId="4" borderId="29" xfId="0" applyNumberFormat="1" applyFill="1" applyBorder="1" applyAlignment="1" applyProtection="1">
      <alignment horizontal="right"/>
    </xf>
    <xf numFmtId="1" fontId="0" fillId="4" borderId="19" xfId="0" applyNumberFormat="1" applyFill="1" applyBorder="1" applyAlignment="1" applyProtection="1">
      <alignment horizontal="right"/>
    </xf>
    <xf numFmtId="1" fontId="0" fillId="3" borderId="0" xfId="0" applyNumberFormat="1" applyFill="1" applyBorder="1"/>
    <xf numFmtId="164" fontId="0" fillId="3" borderId="0" xfId="0" applyNumberFormat="1" applyFill="1" applyBorder="1"/>
    <xf numFmtId="0" fontId="0" fillId="3" borderId="24" xfId="0" applyFill="1" applyBorder="1"/>
    <xf numFmtId="0" fontId="6" fillId="8" borderId="0" xfId="1" applyFont="1" applyFill="1" applyBorder="1" applyAlignment="1">
      <alignment horizontal="center"/>
    </xf>
    <xf numFmtId="0" fontId="0" fillId="4" borderId="0" xfId="0" applyFill="1" applyAlignment="1">
      <alignment wrapText="1"/>
    </xf>
    <xf numFmtId="1" fontId="26" fillId="4" borderId="60" xfId="3" applyNumberFormat="1" applyFont="1" applyFill="1" applyBorder="1" applyAlignment="1">
      <alignment horizontal="center" wrapText="1"/>
    </xf>
    <xf numFmtId="0" fontId="22" fillId="8" borderId="0" xfId="1" applyFont="1" applyFill="1" applyBorder="1" applyAlignment="1">
      <alignment horizontal="center"/>
    </xf>
    <xf numFmtId="0" fontId="22" fillId="8" borderId="10" xfId="1" applyFont="1" applyFill="1" applyBorder="1" applyAlignment="1">
      <alignment horizontal="center"/>
    </xf>
    <xf numFmtId="164" fontId="21" fillId="2" borderId="26" xfId="0" applyNumberFormat="1" applyFont="1" applyFill="1" applyBorder="1"/>
    <xf numFmtId="164" fontId="0" fillId="2" borderId="8" xfId="0" applyNumberFormat="1" applyFill="1" applyBorder="1"/>
    <xf numFmtId="164" fontId="0" fillId="2" borderId="26" xfId="0" applyNumberFormat="1" applyFill="1" applyBorder="1"/>
    <xf numFmtId="164" fontId="0" fillId="3" borderId="27" xfId="0" applyNumberFormat="1" applyFill="1" applyBorder="1"/>
    <xf numFmtId="164" fontId="0" fillId="3" borderId="8" xfId="0" applyNumberFormat="1" applyFill="1" applyBorder="1"/>
    <xf numFmtId="164" fontId="0" fillId="3" borderId="26" xfId="0" applyNumberFormat="1" applyFill="1" applyBorder="1"/>
    <xf numFmtId="1" fontId="0" fillId="3" borderId="37" xfId="0" applyNumberFormat="1" applyFill="1" applyBorder="1"/>
    <xf numFmtId="1" fontId="0" fillId="3" borderId="8" xfId="0" applyNumberFormat="1" applyFill="1" applyBorder="1"/>
    <xf numFmtId="164" fontId="0" fillId="3" borderId="37" xfId="0" applyNumberFormat="1" applyFill="1" applyBorder="1"/>
    <xf numFmtId="164" fontId="0" fillId="3" borderId="60" xfId="0" applyNumberFormat="1" applyFill="1" applyBorder="1" applyAlignment="1" applyProtection="1">
      <alignment horizontal="right"/>
    </xf>
    <xf numFmtId="164" fontId="0" fillId="3" borderId="8" xfId="0" applyNumberFormat="1" applyFill="1" applyBorder="1" applyAlignment="1" applyProtection="1">
      <alignment horizontal="right"/>
    </xf>
    <xf numFmtId="164" fontId="0" fillId="3" borderId="26" xfId="0" applyNumberFormat="1" applyFill="1" applyBorder="1" applyAlignment="1" applyProtection="1">
      <alignment horizontal="right"/>
    </xf>
    <xf numFmtId="1" fontId="0" fillId="3" borderId="27" xfId="0" applyNumberFormat="1" applyFill="1" applyBorder="1" applyAlignment="1" applyProtection="1">
      <alignment horizontal="right"/>
    </xf>
    <xf numFmtId="1" fontId="0" fillId="3" borderId="8" xfId="0" applyNumberFormat="1" applyFill="1" applyBorder="1" applyAlignment="1" applyProtection="1">
      <alignment horizontal="right"/>
    </xf>
    <xf numFmtId="164" fontId="32" fillId="4" borderId="26" xfId="0" applyNumberFormat="1" applyFont="1" applyFill="1" applyBorder="1" applyAlignment="1">
      <alignment horizontal="right"/>
    </xf>
    <xf numFmtId="164" fontId="35" fillId="4" borderId="37" xfId="2" applyNumberFormat="1" applyFont="1" applyFill="1" applyBorder="1" applyAlignment="1">
      <alignment horizontal="center" wrapText="1"/>
    </xf>
    <xf numFmtId="164" fontId="8" fillId="4" borderId="2" xfId="2" applyNumberFormat="1" applyFont="1" applyFill="1" applyBorder="1" applyAlignment="1">
      <alignment horizontal="center" wrapText="1"/>
    </xf>
    <xf numFmtId="164" fontId="8" fillId="4" borderId="43" xfId="2" applyNumberFormat="1" applyFont="1" applyFill="1" applyBorder="1" applyAlignment="1">
      <alignment horizontal="center" wrapText="1"/>
    </xf>
    <xf numFmtId="164" fontId="35" fillId="4" borderId="38" xfId="2" applyNumberFormat="1" applyFont="1" applyFill="1" applyBorder="1" applyAlignment="1">
      <alignment horizontal="center" wrapText="1"/>
    </xf>
    <xf numFmtId="1" fontId="26" fillId="4" borderId="29" xfId="4" applyNumberFormat="1" applyFont="1" applyFill="1" applyBorder="1" applyAlignment="1">
      <alignment horizontal="center" wrapText="1"/>
    </xf>
    <xf numFmtId="0" fontId="34" fillId="4" borderId="7" xfId="0" applyFont="1" applyFill="1" applyBorder="1" applyAlignment="1">
      <alignment horizontal="center" vertical="center" wrapText="1"/>
    </xf>
    <xf numFmtId="164" fontId="8" fillId="3" borderId="3" xfId="2" applyNumberFormat="1" applyFont="1" applyFill="1" applyBorder="1" applyAlignment="1">
      <alignment horizontal="center" wrapText="1"/>
    </xf>
    <xf numFmtId="164" fontId="8" fillId="3" borderId="8" xfId="2" applyNumberFormat="1" applyFont="1" applyFill="1" applyBorder="1" applyAlignment="1">
      <alignment horizontal="center" wrapText="1"/>
    </xf>
    <xf numFmtId="164" fontId="32" fillId="4" borderId="19" xfId="1" applyNumberFormat="1" applyFont="1" applyFill="1" applyBorder="1" applyAlignment="1">
      <alignment horizontal="center" wrapText="1"/>
    </xf>
    <xf numFmtId="0" fontId="44" fillId="8" borderId="0" xfId="1" applyFont="1" applyFill="1" applyBorder="1" applyAlignment="1">
      <alignment horizontal="center"/>
    </xf>
    <xf numFmtId="0" fontId="44" fillId="8" borderId="10" xfId="1" applyFont="1" applyFill="1" applyBorder="1" applyAlignment="1">
      <alignment horizontal="center"/>
    </xf>
    <xf numFmtId="0" fontId="6" fillId="8" borderId="0" xfId="1" applyFont="1" applyFill="1" applyBorder="1" applyAlignment="1">
      <alignment horizontal="center"/>
    </xf>
    <xf numFmtId="0" fontId="6" fillId="8" borderId="0" xfId="1" applyFont="1" applyFill="1" applyBorder="1" applyAlignment="1">
      <alignment horizontal="center"/>
    </xf>
    <xf numFmtId="0" fontId="18" fillId="9" borderId="18" xfId="1" applyFont="1" applyFill="1" applyBorder="1" applyAlignment="1">
      <alignment horizontal="center"/>
    </xf>
    <xf numFmtId="0" fontId="17" fillId="9" borderId="0" xfId="1" applyFont="1" applyFill="1" applyBorder="1" applyAlignment="1">
      <alignment horizontal="center"/>
    </xf>
    <xf numFmtId="0" fontId="31" fillId="3" borderId="0" xfId="0" applyFont="1" applyFill="1" applyBorder="1"/>
    <xf numFmtId="0" fontId="33" fillId="3" borderId="0" xfId="0" applyFont="1" applyFill="1" applyBorder="1"/>
    <xf numFmtId="0" fontId="31" fillId="3" borderId="10" xfId="0" applyFont="1" applyFill="1" applyBorder="1"/>
    <xf numFmtId="0" fontId="9" fillId="3" borderId="0" xfId="0" applyFont="1" applyFill="1" applyBorder="1"/>
    <xf numFmtId="0" fontId="9" fillId="3" borderId="10" xfId="0" applyFont="1" applyFill="1" applyBorder="1"/>
    <xf numFmtId="3" fontId="6" fillId="9" borderId="0" xfId="4" applyNumberFormat="1" applyFont="1" applyFill="1" applyBorder="1" applyAlignment="1">
      <alignment horizontal="center"/>
    </xf>
    <xf numFmtId="0" fontId="0" fillId="3" borderId="0" xfId="0" applyFont="1" applyFill="1" applyBorder="1"/>
    <xf numFmtId="0" fontId="0" fillId="3" borderId="10" xfId="0" applyFont="1" applyFill="1" applyBorder="1"/>
    <xf numFmtId="164" fontId="8" fillId="3" borderId="0" xfId="2" applyNumberFormat="1" applyFont="1" applyFill="1" applyBorder="1" applyAlignment="1">
      <alignment horizontal="center" wrapText="1"/>
    </xf>
    <xf numFmtId="164" fontId="8" fillId="3" borderId="10" xfId="2" applyNumberFormat="1" applyFont="1" applyFill="1" applyBorder="1" applyAlignment="1">
      <alignment horizontal="center" wrapText="1"/>
    </xf>
    <xf numFmtId="0" fontId="24" fillId="9" borderId="18" xfId="1" applyFont="1" applyFill="1" applyBorder="1" applyAlignment="1">
      <alignment horizontal="center"/>
    </xf>
    <xf numFmtId="0" fontId="20" fillId="9" borderId="0" xfId="1" applyFont="1" applyFill="1" applyBorder="1" applyAlignment="1">
      <alignment horizontal="center"/>
    </xf>
    <xf numFmtId="0" fontId="35" fillId="3" borderId="18" xfId="1" applyFont="1" applyFill="1" applyBorder="1" applyAlignment="1">
      <alignment horizontal="right" wrapText="1"/>
    </xf>
    <xf numFmtId="0" fontId="35" fillId="3" borderId="0" xfId="1" applyFont="1" applyFill="1" applyBorder="1" applyAlignment="1">
      <alignment horizontal="center" wrapText="1"/>
    </xf>
    <xf numFmtId="164" fontId="8" fillId="3" borderId="0" xfId="2" applyNumberFormat="1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1" fontId="8" fillId="3" borderId="0" xfId="2" applyNumberFormat="1" applyFont="1" applyFill="1" applyBorder="1" applyAlignment="1">
      <alignment horizontal="center" vertical="center" wrapText="1"/>
    </xf>
    <xf numFmtId="1" fontId="8" fillId="3" borderId="10" xfId="2" applyNumberFormat="1" applyFont="1" applyFill="1" applyBorder="1" applyAlignment="1">
      <alignment horizontal="center" vertical="center" wrapText="1"/>
    </xf>
    <xf numFmtId="0" fontId="18" fillId="9" borderId="50" xfId="1" applyFont="1" applyFill="1" applyBorder="1" applyAlignment="1">
      <alignment horizontal="center"/>
    </xf>
    <xf numFmtId="0" fontId="17" fillId="9" borderId="51" xfId="1" applyFont="1" applyFill="1" applyBorder="1" applyAlignment="1">
      <alignment horizontal="center"/>
    </xf>
    <xf numFmtId="0" fontId="2" fillId="9" borderId="51" xfId="1" applyFont="1" applyFill="1" applyBorder="1" applyAlignment="1">
      <alignment horizontal="center"/>
    </xf>
    <xf numFmtId="0" fontId="5" fillId="9" borderId="51" xfId="2" applyFont="1" applyFill="1" applyBorder="1" applyAlignment="1">
      <alignment horizontal="center"/>
    </xf>
    <xf numFmtId="0" fontId="5" fillId="9" borderId="52" xfId="2" applyFont="1" applyFill="1" applyBorder="1" applyAlignment="1">
      <alignment horizontal="center"/>
    </xf>
    <xf numFmtId="164" fontId="45" fillId="4" borderId="53" xfId="2" applyNumberFormat="1" applyFont="1" applyFill="1" applyBorder="1" applyAlignment="1">
      <alignment horizontal="center" vertical="center" wrapText="1"/>
    </xf>
    <xf numFmtId="164" fontId="45" fillId="4" borderId="54" xfId="2" applyNumberFormat="1" applyFont="1" applyFill="1" applyBorder="1" applyAlignment="1">
      <alignment horizontal="center" vertical="center" wrapText="1"/>
    </xf>
    <xf numFmtId="164" fontId="45" fillId="4" borderId="66" xfId="2" applyNumberFormat="1" applyFont="1" applyFill="1" applyBorder="1" applyAlignment="1">
      <alignment horizontal="center" vertical="center" wrapText="1"/>
    </xf>
    <xf numFmtId="1" fontId="45" fillId="4" borderId="56" xfId="2" applyNumberFormat="1" applyFont="1" applyFill="1" applyBorder="1" applyAlignment="1">
      <alignment horizontal="center" vertical="center" wrapText="1"/>
    </xf>
    <xf numFmtId="1" fontId="45" fillId="4" borderId="51" xfId="2" applyNumberFormat="1" applyFont="1" applyFill="1" applyBorder="1" applyAlignment="1">
      <alignment horizontal="center" vertical="center" wrapText="1"/>
    </xf>
    <xf numFmtId="1" fontId="45" fillId="4" borderId="66" xfId="2" applyNumberFormat="1" applyFont="1" applyFill="1" applyBorder="1" applyAlignment="1">
      <alignment horizontal="center" vertical="center" wrapText="1"/>
    </xf>
    <xf numFmtId="0" fontId="46" fillId="7" borderId="44" xfId="0" applyFont="1" applyFill="1" applyBorder="1"/>
    <xf numFmtId="164" fontId="8" fillId="3" borderId="27" xfId="2" applyNumberFormat="1" applyFont="1" applyFill="1" applyBorder="1" applyAlignment="1">
      <alignment wrapText="1"/>
    </xf>
    <xf numFmtId="164" fontId="8" fillId="3" borderId="8" xfId="2" applyNumberFormat="1" applyFont="1" applyFill="1" applyBorder="1" applyAlignment="1">
      <alignment wrapText="1"/>
    </xf>
    <xf numFmtId="164" fontId="8" fillId="3" borderId="21" xfId="2" applyNumberFormat="1" applyFont="1" applyFill="1" applyBorder="1" applyAlignment="1">
      <alignment wrapText="1"/>
    </xf>
    <xf numFmtId="164" fontId="8" fillId="3" borderId="26" xfId="2" applyNumberFormat="1" applyFont="1" applyFill="1" applyBorder="1" applyAlignment="1">
      <alignment wrapText="1"/>
    </xf>
    <xf numFmtId="164" fontId="8" fillId="3" borderId="37" xfId="2" applyNumberFormat="1" applyFont="1" applyFill="1" applyBorder="1" applyAlignment="1">
      <alignment wrapText="1"/>
    </xf>
    <xf numFmtId="165" fontId="8" fillId="3" borderId="27" xfId="2" applyNumberFormat="1" applyFont="1" applyFill="1" applyBorder="1" applyAlignment="1">
      <alignment wrapText="1"/>
    </xf>
    <xf numFmtId="165" fontId="8" fillId="3" borderId="8" xfId="2" applyNumberFormat="1" applyFont="1" applyFill="1" applyBorder="1" applyAlignment="1">
      <alignment wrapText="1"/>
    </xf>
    <xf numFmtId="165" fontId="8" fillId="3" borderId="21" xfId="2" applyNumberFormat="1" applyFont="1" applyFill="1" applyBorder="1" applyAlignment="1">
      <alignment wrapText="1"/>
    </xf>
    <xf numFmtId="165" fontId="8" fillId="3" borderId="26" xfId="2" applyNumberFormat="1" applyFont="1" applyFill="1" applyBorder="1" applyAlignment="1">
      <alignment wrapText="1"/>
    </xf>
    <xf numFmtId="9" fontId="8" fillId="3" borderId="37" xfId="3" applyFont="1" applyFill="1" applyBorder="1" applyAlignment="1">
      <alignment wrapText="1"/>
    </xf>
    <xf numFmtId="9" fontId="8" fillId="3" borderId="8" xfId="3" applyFont="1" applyFill="1" applyBorder="1" applyAlignment="1">
      <alignment wrapText="1"/>
    </xf>
    <xf numFmtId="9" fontId="8" fillId="3" borderId="21" xfId="3" applyFont="1" applyFill="1" applyBorder="1" applyAlignment="1">
      <alignment wrapText="1"/>
    </xf>
    <xf numFmtId="9" fontId="8" fillId="3" borderId="26" xfId="3" applyFont="1" applyFill="1" applyBorder="1" applyAlignment="1">
      <alignment wrapText="1"/>
    </xf>
    <xf numFmtId="9" fontId="8" fillId="3" borderId="8" xfId="3" applyFont="1" applyFill="1" applyBorder="1" applyAlignment="1">
      <alignment horizontal="center" wrapText="1"/>
    </xf>
    <xf numFmtId="165" fontId="8" fillId="3" borderId="8" xfId="2" applyNumberFormat="1" applyFont="1" applyFill="1" applyBorder="1" applyAlignment="1">
      <alignment horizontal="center" wrapText="1"/>
    </xf>
    <xf numFmtId="0" fontId="5" fillId="8" borderId="18" xfId="1" applyFont="1" applyFill="1" applyBorder="1" applyAlignment="1">
      <alignment horizontal="center"/>
    </xf>
    <xf numFmtId="1" fontId="26" fillId="4" borderId="38" xfId="3" applyNumberFormat="1" applyFont="1" applyFill="1" applyBorder="1" applyAlignment="1">
      <alignment horizontal="center" wrapText="1"/>
    </xf>
    <xf numFmtId="164" fontId="32" fillId="3" borderId="41" xfId="1" applyNumberFormat="1" applyFont="1" applyFill="1" applyBorder="1" applyAlignment="1">
      <alignment horizontal="right" wrapText="1"/>
    </xf>
    <xf numFmtId="164" fontId="32" fillId="3" borderId="26" xfId="0" applyNumberFormat="1" applyFont="1" applyFill="1" applyBorder="1"/>
    <xf numFmtId="164" fontId="32" fillId="4" borderId="49" xfId="0" applyNumberFormat="1" applyFont="1" applyFill="1" applyBorder="1"/>
    <xf numFmtId="164" fontId="32" fillId="4" borderId="43" xfId="0" applyNumberFormat="1" applyFont="1" applyFill="1" applyBorder="1"/>
    <xf numFmtId="164" fontId="32" fillId="3" borderId="43" xfId="0" applyNumberFormat="1" applyFont="1" applyFill="1" applyBorder="1"/>
    <xf numFmtId="164" fontId="32" fillId="3" borderId="41" xfId="0" applyNumberFormat="1" applyFont="1" applyFill="1" applyBorder="1"/>
    <xf numFmtId="0" fontId="23" fillId="4" borderId="24" xfId="1" applyFont="1" applyFill="1" applyBorder="1" applyAlignment="1">
      <alignment wrapText="1"/>
    </xf>
    <xf numFmtId="0" fontId="23" fillId="4" borderId="4" xfId="2" applyFont="1" applyFill="1" applyBorder="1" applyAlignment="1">
      <alignment wrapText="1"/>
    </xf>
    <xf numFmtId="164" fontId="23" fillId="4" borderId="8" xfId="2" applyNumberFormat="1" applyFont="1" applyFill="1" applyBorder="1" applyAlignment="1">
      <alignment horizontal="left" wrapText="1"/>
    </xf>
    <xf numFmtId="164" fontId="23" fillId="4" borderId="26" xfId="2" applyNumberFormat="1" applyFont="1" applyFill="1" applyBorder="1" applyAlignment="1">
      <alignment horizontal="left" wrapText="1"/>
    </xf>
    <xf numFmtId="0" fontId="23" fillId="4" borderId="49" xfId="2" applyFont="1" applyFill="1" applyBorder="1" applyAlignment="1">
      <alignment wrapText="1"/>
    </xf>
    <xf numFmtId="164" fontId="23" fillId="4" borderId="2" xfId="2" applyNumberFormat="1" applyFont="1" applyFill="1" applyBorder="1" applyAlignment="1">
      <alignment horizontal="left" wrapText="1"/>
    </xf>
    <xf numFmtId="164" fontId="23" fillId="4" borderId="43" xfId="2" applyNumberFormat="1" applyFont="1" applyFill="1" applyBorder="1" applyAlignment="1">
      <alignment horizontal="left" wrapText="1"/>
    </xf>
    <xf numFmtId="164" fontId="23" fillId="4" borderId="4" xfId="2" applyNumberFormat="1" applyFont="1" applyFill="1" applyBorder="1" applyAlignment="1">
      <alignment horizontal="left" wrapText="1"/>
    </xf>
    <xf numFmtId="164" fontId="21" fillId="4" borderId="41" xfId="3" applyNumberFormat="1" applyFont="1" applyFill="1" applyBorder="1"/>
    <xf numFmtId="0" fontId="6" fillId="7" borderId="0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vertical="top" wrapText="1"/>
    </xf>
    <xf numFmtId="0" fontId="40" fillId="7" borderId="18" xfId="0" applyFont="1" applyFill="1" applyBorder="1" applyAlignment="1">
      <alignment horizontal="left"/>
    </xf>
    <xf numFmtId="0" fontId="40" fillId="7" borderId="0" xfId="0" applyFont="1" applyFill="1" applyBorder="1" applyAlignment="1">
      <alignment horizontal="left"/>
    </xf>
    <xf numFmtId="0" fontId="38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6" fillId="8" borderId="0" xfId="1" applyFont="1" applyFill="1" applyBorder="1" applyAlignment="1">
      <alignment horizontal="center"/>
    </xf>
    <xf numFmtId="0" fontId="6" fillId="8" borderId="10" xfId="1" applyFont="1" applyFill="1" applyBorder="1" applyAlignment="1">
      <alignment horizontal="center"/>
    </xf>
    <xf numFmtId="0" fontId="11" fillId="4" borderId="0" xfId="0" applyFont="1" applyFill="1" applyBorder="1" applyAlignment="1">
      <alignment horizontal="left" wrapText="1"/>
    </xf>
    <xf numFmtId="0" fontId="22" fillId="8" borderId="0" xfId="1" applyFont="1" applyFill="1" applyBorder="1" applyAlignment="1">
      <alignment horizontal="center" wrapText="1"/>
    </xf>
    <xf numFmtId="0" fontId="6" fillId="8" borderId="0" xfId="1" applyFont="1" applyFill="1" applyBorder="1" applyAlignment="1">
      <alignment horizontal="center" wrapText="1"/>
    </xf>
    <xf numFmtId="0" fontId="6" fillId="8" borderId="10" xfId="1" applyFont="1" applyFill="1" applyBorder="1" applyAlignment="1">
      <alignment horizontal="center" wrapText="1"/>
    </xf>
    <xf numFmtId="0" fontId="8" fillId="2" borderId="39" xfId="1" applyFont="1" applyFill="1" applyBorder="1" applyAlignment="1">
      <alignment horizontal="center" vertical="top" wrapText="1"/>
    </xf>
    <xf numFmtId="0" fontId="8" fillId="2" borderId="40" xfId="1" applyFont="1" applyFill="1" applyBorder="1" applyAlignment="1">
      <alignment horizontal="center" vertical="top" wrapText="1"/>
    </xf>
    <xf numFmtId="0" fontId="8" fillId="4" borderId="14" xfId="1" applyFont="1" applyFill="1" applyBorder="1" applyAlignment="1">
      <alignment horizontal="left" vertical="top" wrapText="1"/>
    </xf>
    <xf numFmtId="0" fontId="6" fillId="8" borderId="24" xfId="1" applyFont="1" applyFill="1" applyBorder="1" applyAlignment="1">
      <alignment horizontal="center"/>
    </xf>
    <xf numFmtId="0" fontId="1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6" fillId="8" borderId="48" xfId="1" applyFont="1" applyFill="1" applyBorder="1" applyAlignment="1">
      <alignment horizontal="center"/>
    </xf>
    <xf numFmtId="1" fontId="26" fillId="3" borderId="69" xfId="4" applyNumberFormat="1" applyFont="1" applyFill="1" applyBorder="1" applyAlignment="1">
      <alignment horizontal="center" wrapText="1"/>
    </xf>
    <xf numFmtId="1" fontId="26" fillId="3" borderId="9" xfId="4" applyNumberFormat="1" applyFont="1" applyFill="1" applyBorder="1" applyAlignment="1">
      <alignment horizontal="center" wrapText="1"/>
    </xf>
    <xf numFmtId="0" fontId="6" fillId="8" borderId="0" xfId="1" applyFont="1" applyFill="1" applyBorder="1" applyAlignment="1">
      <alignment horizontal="center" vertical="center" wrapText="1"/>
    </xf>
    <xf numFmtId="0" fontId="6" fillId="8" borderId="10" xfId="1" applyFont="1" applyFill="1" applyBorder="1" applyAlignment="1">
      <alignment horizontal="center" vertical="center" wrapText="1"/>
    </xf>
    <xf numFmtId="0" fontId="22" fillId="8" borderId="0" xfId="1" applyFont="1" applyFill="1" applyBorder="1" applyAlignment="1">
      <alignment horizontal="center"/>
    </xf>
    <xf numFmtId="0" fontId="22" fillId="8" borderId="10" xfId="1" applyFont="1" applyFill="1" applyBorder="1" applyAlignment="1">
      <alignment horizontal="center"/>
    </xf>
    <xf numFmtId="1" fontId="26" fillId="4" borderId="69" xfId="3" applyNumberFormat="1" applyFont="1" applyFill="1" applyBorder="1" applyAlignment="1">
      <alignment horizontal="center" wrapText="1"/>
    </xf>
    <xf numFmtId="1" fontId="26" fillId="4" borderId="9" xfId="3" applyNumberFormat="1" applyFont="1" applyFill="1" applyBorder="1" applyAlignment="1">
      <alignment horizontal="center" wrapText="1"/>
    </xf>
    <xf numFmtId="0" fontId="38" fillId="7" borderId="0" xfId="0" applyFont="1" applyFill="1" applyBorder="1" applyAlignment="1">
      <alignment horizontal="center"/>
    </xf>
    <xf numFmtId="1" fontId="26" fillId="4" borderId="59" xfId="4" applyNumberFormat="1" applyFont="1" applyFill="1" applyBorder="1" applyAlignment="1">
      <alignment horizontal="center" wrapText="1"/>
    </xf>
    <xf numFmtId="1" fontId="26" fillId="4" borderId="60" xfId="4" applyNumberFormat="1" applyFont="1" applyFill="1" applyBorder="1" applyAlignment="1">
      <alignment horizontal="center" wrapText="1"/>
    </xf>
    <xf numFmtId="164" fontId="35" fillId="4" borderId="59" xfId="2" applyNumberFormat="1" applyFont="1" applyFill="1" applyBorder="1" applyAlignment="1">
      <alignment horizontal="center" wrapText="1"/>
    </xf>
    <xf numFmtId="164" fontId="35" fillId="4" borderId="60" xfId="2" applyNumberFormat="1" applyFont="1" applyFill="1" applyBorder="1" applyAlignment="1">
      <alignment horizontal="center" wrapText="1"/>
    </xf>
    <xf numFmtId="0" fontId="6" fillId="8" borderId="0" xfId="1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/>
    </xf>
    <xf numFmtId="164" fontId="35" fillId="4" borderId="38" xfId="2" applyNumberFormat="1" applyFont="1" applyFill="1" applyBorder="1" applyAlignment="1">
      <alignment horizontal="center" wrapText="1"/>
    </xf>
    <xf numFmtId="164" fontId="35" fillId="4" borderId="49" xfId="2" applyNumberFormat="1" applyFont="1" applyFill="1" applyBorder="1" applyAlignment="1">
      <alignment horizontal="center" wrapText="1"/>
    </xf>
    <xf numFmtId="0" fontId="11" fillId="4" borderId="0" xfId="0" applyFont="1" applyFill="1" applyAlignment="1">
      <alignment horizontal="left" wrapText="1"/>
    </xf>
    <xf numFmtId="0" fontId="41" fillId="8" borderId="0" xfId="1" applyFont="1" applyFill="1" applyBorder="1" applyAlignment="1">
      <alignment horizontal="center"/>
    </xf>
    <xf numFmtId="0" fontId="41" fillId="8" borderId="10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3" fillId="4" borderId="22" xfId="1" applyFont="1" applyFill="1" applyBorder="1" applyAlignment="1">
      <alignment horizontal="left" vertical="top"/>
    </xf>
  </cellXfs>
  <cellStyles count="9">
    <cellStyle name="Normal" xfId="0" builtinId="0"/>
    <cellStyle name="Normal 2" xfId="5" xr:uid="{00000000-0005-0000-0000-000001000000}"/>
    <cellStyle name="Normal 2 2" xfId="8" xr:uid="{00000000-0005-0000-0000-000002000000}"/>
    <cellStyle name="Normal 2 3" xfId="7" xr:uid="{00000000-0005-0000-0000-000003000000}"/>
    <cellStyle name="Normal 3" xfId="6" xr:uid="{00000000-0005-0000-0000-000004000000}"/>
    <cellStyle name="Normal_Ark1" xfId="1" xr:uid="{00000000-0005-0000-0000-000005000000}"/>
    <cellStyle name="Normal_Ark1 2" xfId="2" xr:uid="{00000000-0005-0000-0000-000006000000}"/>
    <cellStyle name="Normal_Ark1 2 2" xfId="4" xr:uid="{00000000-0005-0000-0000-000007000000}"/>
    <cellStyle name="Procent" xfId="3" builtinId="5"/>
  </cellStyles>
  <dxfs count="8">
    <dxf>
      <font>
        <color theme="0" tint="-0.14996795556505021"/>
      </font>
    </dxf>
    <dxf>
      <font>
        <color rgb="FF92D050"/>
      </font>
    </dxf>
    <dxf>
      <font>
        <color rgb="FF92D050"/>
      </font>
    </dxf>
    <dxf>
      <font>
        <color rgb="FFFF0000"/>
      </font>
      <fill>
        <patternFill>
          <bgColor rgb="FFFF0000"/>
        </patternFill>
      </fill>
    </dxf>
    <dxf>
      <font>
        <color theme="1"/>
      </font>
      <fill>
        <patternFill>
          <bgColor theme="1"/>
        </patternFill>
      </fill>
    </dxf>
    <dxf>
      <font>
        <color theme="0" tint="-0.14996795556505021"/>
      </font>
    </dxf>
    <dxf>
      <font>
        <color rgb="FF92D050"/>
      </font>
    </dxf>
    <dxf>
      <font>
        <color rgb="FF92D050"/>
      </font>
    </dxf>
  </dxfs>
  <tableStyles count="0" defaultTableStyle="TableStyleMedium9" defaultPivotStyle="PivotStyleLight16"/>
  <colors>
    <mruColors>
      <color rgb="FF9B2525"/>
      <color rgb="FF952B2B"/>
      <color rgb="FF8B3535"/>
      <color rgb="FFC00000"/>
      <color rgb="FF9E2E22"/>
      <color rgb="FFA91717"/>
      <color rgb="FFB50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6</xdr:row>
      <xdr:rowOff>104775</xdr:rowOff>
    </xdr:from>
    <xdr:to>
      <xdr:col>11</xdr:col>
      <xdr:colOff>523875</xdr:colOff>
      <xdr:row>6</xdr:row>
      <xdr:rowOff>104777</xdr:rowOff>
    </xdr:to>
    <xdr:cxnSp macro="[0]!Hop_samlet_produktivitet">
      <xdr:nvCxnSpPr>
        <xdr:cNvPr id="4" name="Lige pilforbindel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029450" y="1781175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7</xdr:row>
      <xdr:rowOff>114300</xdr:rowOff>
    </xdr:from>
    <xdr:to>
      <xdr:col>11</xdr:col>
      <xdr:colOff>533400</xdr:colOff>
      <xdr:row>7</xdr:row>
      <xdr:rowOff>114302</xdr:rowOff>
    </xdr:to>
    <xdr:cxnSp macro="[0]!Hop_jurist_produktivitet">
      <xdr:nvCxnSpPr>
        <xdr:cNvPr id="13" name="Lige pilforbindel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7038975" y="1981200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12</xdr:row>
      <xdr:rowOff>104775</xdr:rowOff>
    </xdr:from>
    <xdr:to>
      <xdr:col>11</xdr:col>
      <xdr:colOff>552450</xdr:colOff>
      <xdr:row>12</xdr:row>
      <xdr:rowOff>104777</xdr:rowOff>
    </xdr:to>
    <xdr:cxnSp macro="[0]!Hop_MÅLOPF_civil">
      <xdr:nvCxnSpPr>
        <xdr:cNvPr id="14" name="Lige pilforbindel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7058025" y="2933700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13</xdr:row>
      <xdr:rowOff>114300</xdr:rowOff>
    </xdr:from>
    <xdr:to>
      <xdr:col>11</xdr:col>
      <xdr:colOff>552450</xdr:colOff>
      <xdr:row>13</xdr:row>
      <xdr:rowOff>123825</xdr:rowOff>
    </xdr:to>
    <xdr:cxnSp macro="[0]!Hop_MÅLOPF_foged">
      <xdr:nvCxnSpPr>
        <xdr:cNvPr id="15" name="Lige pilforbindel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7048500" y="3324225"/>
          <a:ext cx="295275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15</xdr:row>
      <xdr:rowOff>133350</xdr:rowOff>
    </xdr:from>
    <xdr:to>
      <xdr:col>11</xdr:col>
      <xdr:colOff>552450</xdr:colOff>
      <xdr:row>15</xdr:row>
      <xdr:rowOff>142876</xdr:rowOff>
    </xdr:to>
    <xdr:cxnSp macro="[0]!Hop_sagstid_straf">
      <xdr:nvCxnSpPr>
        <xdr:cNvPr id="16" name="Lige pilforbindels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7048500" y="3533775"/>
          <a:ext cx="295275" cy="9526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16</xdr:row>
      <xdr:rowOff>114300</xdr:rowOff>
    </xdr:from>
    <xdr:to>
      <xdr:col>11</xdr:col>
      <xdr:colOff>542925</xdr:colOff>
      <xdr:row>16</xdr:row>
      <xdr:rowOff>123827</xdr:rowOff>
    </xdr:to>
    <xdr:cxnSp macro="[0]!Hop_sagstid_civil">
      <xdr:nvCxnSpPr>
        <xdr:cNvPr id="17" name="Lige pilforbindels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7067550" y="3714750"/>
          <a:ext cx="266700" cy="9527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17</xdr:row>
      <xdr:rowOff>123825</xdr:rowOff>
    </xdr:from>
    <xdr:to>
      <xdr:col>11</xdr:col>
      <xdr:colOff>542925</xdr:colOff>
      <xdr:row>17</xdr:row>
      <xdr:rowOff>123826</xdr:rowOff>
    </xdr:to>
    <xdr:cxnSp macro="[0]!Hop_sagstid_foged">
      <xdr:nvCxnSpPr>
        <xdr:cNvPr id="18" name="Lige pilforbindels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7058025" y="3914775"/>
          <a:ext cx="276225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18</xdr:row>
      <xdr:rowOff>123825</xdr:rowOff>
    </xdr:from>
    <xdr:to>
      <xdr:col>11</xdr:col>
      <xdr:colOff>552450</xdr:colOff>
      <xdr:row>18</xdr:row>
      <xdr:rowOff>133353</xdr:rowOff>
    </xdr:to>
    <xdr:cxnSp macro="[0]!Hop_sagstid_skifte">
      <xdr:nvCxnSpPr>
        <xdr:cNvPr id="19" name="Lige pilforbindels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7048500" y="4105275"/>
          <a:ext cx="295275" cy="952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19</xdr:row>
      <xdr:rowOff>104775</xdr:rowOff>
    </xdr:from>
    <xdr:to>
      <xdr:col>11</xdr:col>
      <xdr:colOff>533400</xdr:colOff>
      <xdr:row>19</xdr:row>
      <xdr:rowOff>114302</xdr:rowOff>
    </xdr:to>
    <xdr:cxnSp macro="[0]!Hop_HR_nøgletal">
      <xdr:nvCxnSpPr>
        <xdr:cNvPr id="20" name="Lige pilforbindels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7058025" y="4086225"/>
          <a:ext cx="266700" cy="9527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20</xdr:row>
      <xdr:rowOff>114300</xdr:rowOff>
    </xdr:from>
    <xdr:to>
      <xdr:col>11</xdr:col>
      <xdr:colOff>561975</xdr:colOff>
      <xdr:row>20</xdr:row>
      <xdr:rowOff>123826</xdr:rowOff>
    </xdr:to>
    <xdr:cxnSp macro="[0]!Hop_ÅRVK_medgrp">
      <xdr:nvCxnSpPr>
        <xdr:cNvPr id="21" name="Lige pilforbindels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7058025" y="4286250"/>
          <a:ext cx="295275" cy="9526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21</xdr:row>
      <xdr:rowOff>95250</xdr:rowOff>
    </xdr:from>
    <xdr:to>
      <xdr:col>11</xdr:col>
      <xdr:colOff>561975</xdr:colOff>
      <xdr:row>21</xdr:row>
      <xdr:rowOff>104775</xdr:rowOff>
    </xdr:to>
    <xdr:cxnSp macro="[0]!Hop_ÅRVK_sagsområder">
      <xdr:nvCxnSpPr>
        <xdr:cNvPr id="22" name="Lige pilforbindel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7067550" y="4457700"/>
          <a:ext cx="285750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8</xdr:row>
      <xdr:rowOff>133350</xdr:rowOff>
    </xdr:from>
    <xdr:to>
      <xdr:col>11</xdr:col>
      <xdr:colOff>533400</xdr:colOff>
      <xdr:row>8</xdr:row>
      <xdr:rowOff>133352</xdr:rowOff>
    </xdr:to>
    <xdr:cxnSp macro="[0]!Hop_kontor_produktivitet">
      <xdr:nvCxnSpPr>
        <xdr:cNvPr id="23" name="Lige pilforbindel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7038975" y="2190750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9</xdr:row>
      <xdr:rowOff>123825</xdr:rowOff>
    </xdr:from>
    <xdr:to>
      <xdr:col>11</xdr:col>
      <xdr:colOff>542925</xdr:colOff>
      <xdr:row>9</xdr:row>
      <xdr:rowOff>123827</xdr:rowOff>
    </xdr:to>
    <xdr:cxnSp macro="[0]!Hop_ÅRVK_LedAdm">
      <xdr:nvCxnSpPr>
        <xdr:cNvPr id="24" name="Lige pilforbindels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7048500" y="2371725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10</xdr:row>
      <xdr:rowOff>133350</xdr:rowOff>
    </xdr:from>
    <xdr:to>
      <xdr:col>11</xdr:col>
      <xdr:colOff>542925</xdr:colOff>
      <xdr:row>10</xdr:row>
      <xdr:rowOff>133352</xdr:rowOff>
    </xdr:to>
    <xdr:cxnSp macro="[0]!Hop_aktivitet">
      <xdr:nvCxnSpPr>
        <xdr:cNvPr id="25" name="Lige pilforbindels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7048500" y="2581275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11</xdr:row>
      <xdr:rowOff>123825</xdr:rowOff>
    </xdr:from>
    <xdr:to>
      <xdr:col>11</xdr:col>
      <xdr:colOff>542925</xdr:colOff>
      <xdr:row>11</xdr:row>
      <xdr:rowOff>123827</xdr:rowOff>
    </xdr:to>
    <xdr:cxnSp macro="[0]!Hop_MÅLOPF_straf">
      <xdr:nvCxnSpPr>
        <xdr:cNvPr id="26" name="Lige pilforbindel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7048500" y="2762250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114299</xdr:colOff>
      <xdr:row>32</xdr:row>
      <xdr:rowOff>28576</xdr:rowOff>
    </xdr:from>
    <xdr:to>
      <xdr:col>1</xdr:col>
      <xdr:colOff>581024</xdr:colOff>
      <xdr:row>33</xdr:row>
      <xdr:rowOff>47626</xdr:rowOff>
    </xdr:to>
    <xdr:sp macro="[0]!Sml_Hjørring" textlink="">
      <xdr:nvSpPr>
        <xdr:cNvPr id="27" name="Tekstbok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42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HJØRRING</a:t>
          </a:r>
        </a:p>
      </xdr:txBody>
    </xdr:sp>
    <xdr:clientData/>
  </xdr:twoCellAnchor>
  <xdr:twoCellAnchor>
    <xdr:from>
      <xdr:col>1</xdr:col>
      <xdr:colOff>609599</xdr:colOff>
      <xdr:row>32</xdr:row>
      <xdr:rowOff>28576</xdr:rowOff>
    </xdr:from>
    <xdr:to>
      <xdr:col>2</xdr:col>
      <xdr:colOff>581024</xdr:colOff>
      <xdr:row>33</xdr:row>
      <xdr:rowOff>47626</xdr:rowOff>
    </xdr:to>
    <xdr:sp macro="[0]!Sml_Aalborg" textlink="">
      <xdr:nvSpPr>
        <xdr:cNvPr id="28" name="Tekstboks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238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AALBORG</a:t>
          </a:r>
        </a:p>
      </xdr:txBody>
    </xdr:sp>
    <xdr:clientData/>
  </xdr:twoCellAnchor>
  <xdr:twoCellAnchor>
    <xdr:from>
      <xdr:col>2</xdr:col>
      <xdr:colOff>609599</xdr:colOff>
      <xdr:row>32</xdr:row>
      <xdr:rowOff>28576</xdr:rowOff>
    </xdr:from>
    <xdr:to>
      <xdr:col>2</xdr:col>
      <xdr:colOff>1190624</xdr:colOff>
      <xdr:row>33</xdr:row>
      <xdr:rowOff>47626</xdr:rowOff>
    </xdr:to>
    <xdr:sp macro="[0]!Sml_Randers" textlink="">
      <xdr:nvSpPr>
        <xdr:cNvPr id="29" name="Tekstboks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334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RANDERS</a:t>
          </a:r>
        </a:p>
      </xdr:txBody>
    </xdr:sp>
    <xdr:clientData/>
  </xdr:twoCellAnchor>
  <xdr:twoCellAnchor>
    <xdr:from>
      <xdr:col>2</xdr:col>
      <xdr:colOff>1219199</xdr:colOff>
      <xdr:row>32</xdr:row>
      <xdr:rowOff>28576</xdr:rowOff>
    </xdr:from>
    <xdr:to>
      <xdr:col>2</xdr:col>
      <xdr:colOff>1800224</xdr:colOff>
      <xdr:row>33</xdr:row>
      <xdr:rowOff>47626</xdr:rowOff>
    </xdr:to>
    <xdr:sp macro="[0]!Sml_Århus" textlink="">
      <xdr:nvSpPr>
        <xdr:cNvPr id="30" name="Tekstboks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430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ÅRHUS</a:t>
          </a:r>
        </a:p>
      </xdr:txBody>
    </xdr:sp>
    <xdr:clientData/>
  </xdr:twoCellAnchor>
  <xdr:twoCellAnchor>
    <xdr:from>
      <xdr:col>2</xdr:col>
      <xdr:colOff>1828799</xdr:colOff>
      <xdr:row>32</xdr:row>
      <xdr:rowOff>28576</xdr:rowOff>
    </xdr:from>
    <xdr:to>
      <xdr:col>2</xdr:col>
      <xdr:colOff>2409824</xdr:colOff>
      <xdr:row>33</xdr:row>
      <xdr:rowOff>47626</xdr:rowOff>
    </xdr:to>
    <xdr:sp macro="[0]!Sml_Viborg" textlink="">
      <xdr:nvSpPr>
        <xdr:cNvPr id="31" name="Tekstboks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5526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VIBORG</a:t>
          </a:r>
        </a:p>
      </xdr:txBody>
    </xdr:sp>
    <xdr:clientData/>
  </xdr:twoCellAnchor>
  <xdr:twoCellAnchor>
    <xdr:from>
      <xdr:col>2</xdr:col>
      <xdr:colOff>2447926</xdr:colOff>
      <xdr:row>32</xdr:row>
      <xdr:rowOff>28575</xdr:rowOff>
    </xdr:from>
    <xdr:to>
      <xdr:col>3</xdr:col>
      <xdr:colOff>257176</xdr:colOff>
      <xdr:row>33</xdr:row>
      <xdr:rowOff>47624</xdr:rowOff>
    </xdr:to>
    <xdr:sp macro="[0]!Sml_Holstebro" textlink="">
      <xdr:nvSpPr>
        <xdr:cNvPr id="33" name="Tekstbok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171826" y="6486525"/>
          <a:ext cx="628650" cy="219074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HOLSTEBRO</a:t>
          </a:r>
        </a:p>
      </xdr:txBody>
    </xdr:sp>
    <xdr:clientData/>
  </xdr:twoCellAnchor>
  <xdr:twoCellAnchor>
    <xdr:from>
      <xdr:col>3</xdr:col>
      <xdr:colOff>285750</xdr:colOff>
      <xdr:row>32</xdr:row>
      <xdr:rowOff>28577</xdr:rowOff>
    </xdr:from>
    <xdr:to>
      <xdr:col>4</xdr:col>
      <xdr:colOff>371474</xdr:colOff>
      <xdr:row>33</xdr:row>
      <xdr:rowOff>47625</xdr:rowOff>
    </xdr:to>
    <xdr:sp macro="[0]!Sml_Herning" textlink="">
      <xdr:nvSpPr>
        <xdr:cNvPr id="34" name="Tekstbok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829050" y="6486527"/>
          <a:ext cx="552449" cy="219073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HERNING</a:t>
          </a:r>
        </a:p>
      </xdr:txBody>
    </xdr:sp>
    <xdr:clientData/>
  </xdr:twoCellAnchor>
  <xdr:twoCellAnchor>
    <xdr:from>
      <xdr:col>4</xdr:col>
      <xdr:colOff>400051</xdr:colOff>
      <xdr:row>32</xdr:row>
      <xdr:rowOff>28575</xdr:rowOff>
    </xdr:from>
    <xdr:to>
      <xdr:col>5</xdr:col>
      <xdr:colOff>495301</xdr:colOff>
      <xdr:row>33</xdr:row>
      <xdr:rowOff>47626</xdr:rowOff>
    </xdr:to>
    <xdr:sp macro="[0]!Sml_Horsens" textlink="">
      <xdr:nvSpPr>
        <xdr:cNvPr id="35" name="Tekstbok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429126" y="6248400"/>
          <a:ext cx="590550" cy="219076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HORSENS</a:t>
          </a:r>
        </a:p>
      </xdr:txBody>
    </xdr:sp>
    <xdr:clientData/>
  </xdr:twoCellAnchor>
  <xdr:twoCellAnchor>
    <xdr:from>
      <xdr:col>6</xdr:col>
      <xdr:colOff>28574</xdr:colOff>
      <xdr:row>32</xdr:row>
      <xdr:rowOff>28575</xdr:rowOff>
    </xdr:from>
    <xdr:to>
      <xdr:col>8</xdr:col>
      <xdr:colOff>0</xdr:colOff>
      <xdr:row>33</xdr:row>
      <xdr:rowOff>47626</xdr:rowOff>
    </xdr:to>
    <xdr:sp macro="[0]!Sml_Kolding" textlink="">
      <xdr:nvSpPr>
        <xdr:cNvPr id="36" name="Tekstboks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057774" y="6248400"/>
          <a:ext cx="590551" cy="219076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KOLDING</a:t>
          </a:r>
        </a:p>
      </xdr:txBody>
    </xdr:sp>
    <xdr:clientData/>
  </xdr:twoCellAnchor>
  <xdr:twoCellAnchor>
    <xdr:from>
      <xdr:col>8</xdr:col>
      <xdr:colOff>28574</xdr:colOff>
      <xdr:row>32</xdr:row>
      <xdr:rowOff>28575</xdr:rowOff>
    </xdr:from>
    <xdr:to>
      <xdr:col>9</xdr:col>
      <xdr:colOff>57150</xdr:colOff>
      <xdr:row>33</xdr:row>
      <xdr:rowOff>47626</xdr:rowOff>
    </xdr:to>
    <xdr:sp macro="[0]!Sml_Esbjerg" textlink="">
      <xdr:nvSpPr>
        <xdr:cNvPr id="37" name="Tekstboks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676899" y="6248400"/>
          <a:ext cx="571501" cy="219076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ESBJERG</a:t>
          </a:r>
        </a:p>
      </xdr:txBody>
    </xdr:sp>
    <xdr:clientData/>
  </xdr:twoCellAnchor>
  <xdr:twoCellAnchor>
    <xdr:from>
      <xdr:col>9</xdr:col>
      <xdr:colOff>85723</xdr:colOff>
      <xdr:row>32</xdr:row>
      <xdr:rowOff>28575</xdr:rowOff>
    </xdr:from>
    <xdr:to>
      <xdr:col>11</xdr:col>
      <xdr:colOff>247650</xdr:colOff>
      <xdr:row>33</xdr:row>
      <xdr:rowOff>47625</xdr:rowOff>
    </xdr:to>
    <xdr:sp macro="[0]!Sml_Sønderborg" textlink="">
      <xdr:nvSpPr>
        <xdr:cNvPr id="38" name="Tekstbok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76973" y="6248400"/>
          <a:ext cx="752477" cy="21907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SØNDERBORG</a:t>
          </a:r>
        </a:p>
      </xdr:txBody>
    </xdr:sp>
    <xdr:clientData/>
  </xdr:twoCellAnchor>
  <xdr:twoCellAnchor>
    <xdr:from>
      <xdr:col>11</xdr:col>
      <xdr:colOff>276225</xdr:colOff>
      <xdr:row>32</xdr:row>
      <xdr:rowOff>28575</xdr:rowOff>
    </xdr:from>
    <xdr:to>
      <xdr:col>12</xdr:col>
      <xdr:colOff>228601</xdr:colOff>
      <xdr:row>33</xdr:row>
      <xdr:rowOff>47625</xdr:rowOff>
    </xdr:to>
    <xdr:sp macro="[0]!Sml_Odense" textlink="">
      <xdr:nvSpPr>
        <xdr:cNvPr id="39" name="Tekstboks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058025" y="6248400"/>
          <a:ext cx="561976" cy="21907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ODENSE</a:t>
          </a:r>
        </a:p>
      </xdr:txBody>
    </xdr:sp>
    <xdr:clientData/>
  </xdr:twoCellAnchor>
  <xdr:twoCellAnchor>
    <xdr:from>
      <xdr:col>0</xdr:col>
      <xdr:colOff>114299</xdr:colOff>
      <xdr:row>33</xdr:row>
      <xdr:rowOff>104776</xdr:rowOff>
    </xdr:from>
    <xdr:to>
      <xdr:col>2</xdr:col>
      <xdr:colOff>133350</xdr:colOff>
      <xdr:row>33</xdr:row>
      <xdr:rowOff>314325</xdr:rowOff>
    </xdr:to>
    <xdr:sp macro="[0]!Sml_Nykøbing" textlink="">
      <xdr:nvSpPr>
        <xdr:cNvPr id="40" name="Tekstboks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14299" y="6524626"/>
          <a:ext cx="742951" cy="20954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NYKØBING</a:t>
          </a:r>
          <a:r>
            <a:rPr lang="da-DK" sz="700" baseline="0"/>
            <a:t> F.</a:t>
          </a:r>
          <a:endParaRPr lang="da-DK" sz="700"/>
        </a:p>
      </xdr:txBody>
    </xdr:sp>
    <xdr:clientData/>
  </xdr:twoCellAnchor>
  <xdr:twoCellAnchor>
    <xdr:from>
      <xdr:col>2</xdr:col>
      <xdr:colOff>161924</xdr:colOff>
      <xdr:row>33</xdr:row>
      <xdr:rowOff>104776</xdr:rowOff>
    </xdr:from>
    <xdr:to>
      <xdr:col>2</xdr:col>
      <xdr:colOff>742949</xdr:colOff>
      <xdr:row>33</xdr:row>
      <xdr:rowOff>314326</xdr:rowOff>
    </xdr:to>
    <xdr:sp macro="[0]!Sml_Næstved" textlink="">
      <xdr:nvSpPr>
        <xdr:cNvPr id="41" name="Tekstboks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885824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NÆSTVED</a:t>
          </a:r>
        </a:p>
      </xdr:txBody>
    </xdr:sp>
    <xdr:clientData/>
  </xdr:twoCellAnchor>
  <xdr:twoCellAnchor>
    <xdr:from>
      <xdr:col>2</xdr:col>
      <xdr:colOff>771524</xdr:colOff>
      <xdr:row>33</xdr:row>
      <xdr:rowOff>104776</xdr:rowOff>
    </xdr:from>
    <xdr:to>
      <xdr:col>2</xdr:col>
      <xdr:colOff>1352549</xdr:colOff>
      <xdr:row>33</xdr:row>
      <xdr:rowOff>314326</xdr:rowOff>
    </xdr:to>
    <xdr:sp macro="[0]!Sml_Holbæk" textlink="">
      <xdr:nvSpPr>
        <xdr:cNvPr id="42" name="Tekstboks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495424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HOLBÆK</a:t>
          </a:r>
        </a:p>
      </xdr:txBody>
    </xdr:sp>
    <xdr:clientData/>
  </xdr:twoCellAnchor>
  <xdr:twoCellAnchor>
    <xdr:from>
      <xdr:col>2</xdr:col>
      <xdr:colOff>1381124</xdr:colOff>
      <xdr:row>33</xdr:row>
      <xdr:rowOff>104776</xdr:rowOff>
    </xdr:from>
    <xdr:to>
      <xdr:col>2</xdr:col>
      <xdr:colOff>1962149</xdr:colOff>
      <xdr:row>33</xdr:row>
      <xdr:rowOff>314326</xdr:rowOff>
    </xdr:to>
    <xdr:sp macro="[0]!Sml_Roskilde" textlink="">
      <xdr:nvSpPr>
        <xdr:cNvPr id="43" name="Tekstboks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105024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ROSKILDE</a:t>
          </a:r>
        </a:p>
      </xdr:txBody>
    </xdr:sp>
    <xdr:clientData/>
  </xdr:twoCellAnchor>
  <xdr:twoCellAnchor>
    <xdr:from>
      <xdr:col>2</xdr:col>
      <xdr:colOff>1990724</xdr:colOff>
      <xdr:row>33</xdr:row>
      <xdr:rowOff>104776</xdr:rowOff>
    </xdr:from>
    <xdr:to>
      <xdr:col>2</xdr:col>
      <xdr:colOff>2571749</xdr:colOff>
      <xdr:row>33</xdr:row>
      <xdr:rowOff>314326</xdr:rowOff>
    </xdr:to>
    <xdr:sp macro="[0]!Sml_Hillerød" textlink="">
      <xdr:nvSpPr>
        <xdr:cNvPr id="44" name="Tekstboks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714624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HILLERØD</a:t>
          </a:r>
        </a:p>
      </xdr:txBody>
    </xdr:sp>
    <xdr:clientData/>
  </xdr:twoCellAnchor>
  <xdr:twoCellAnchor>
    <xdr:from>
      <xdr:col>2</xdr:col>
      <xdr:colOff>2600324</xdr:colOff>
      <xdr:row>33</xdr:row>
      <xdr:rowOff>104776</xdr:rowOff>
    </xdr:from>
    <xdr:to>
      <xdr:col>3</xdr:col>
      <xdr:colOff>371475</xdr:colOff>
      <xdr:row>33</xdr:row>
      <xdr:rowOff>314325</xdr:rowOff>
    </xdr:to>
    <xdr:sp macro="[0]!Sml_Helsingør" textlink="">
      <xdr:nvSpPr>
        <xdr:cNvPr id="45" name="Tekstboks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324224" y="6762751"/>
          <a:ext cx="923926" cy="20954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HELSINGØR</a:t>
          </a:r>
        </a:p>
      </xdr:txBody>
    </xdr:sp>
    <xdr:clientData/>
  </xdr:twoCellAnchor>
  <xdr:twoCellAnchor>
    <xdr:from>
      <xdr:col>3</xdr:col>
      <xdr:colOff>400049</xdr:colOff>
      <xdr:row>33</xdr:row>
      <xdr:rowOff>104776</xdr:rowOff>
    </xdr:from>
    <xdr:to>
      <xdr:col>5</xdr:col>
      <xdr:colOff>19049</xdr:colOff>
      <xdr:row>33</xdr:row>
      <xdr:rowOff>314326</xdr:rowOff>
    </xdr:to>
    <xdr:sp macro="[0]!Sml_Lyngby" textlink="">
      <xdr:nvSpPr>
        <xdr:cNvPr id="46" name="Tekstboks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962399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LYNGBY</a:t>
          </a:r>
        </a:p>
      </xdr:txBody>
    </xdr:sp>
    <xdr:clientData/>
  </xdr:twoCellAnchor>
  <xdr:twoCellAnchor>
    <xdr:from>
      <xdr:col>5</xdr:col>
      <xdr:colOff>47624</xdr:colOff>
      <xdr:row>33</xdr:row>
      <xdr:rowOff>104776</xdr:rowOff>
    </xdr:from>
    <xdr:to>
      <xdr:col>6</xdr:col>
      <xdr:colOff>123824</xdr:colOff>
      <xdr:row>33</xdr:row>
      <xdr:rowOff>314326</xdr:rowOff>
    </xdr:to>
    <xdr:sp macro="[0]!Sml_Glostrup" textlink="">
      <xdr:nvSpPr>
        <xdr:cNvPr id="47" name="Tekstboks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571999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GLOSTRUP</a:t>
          </a:r>
        </a:p>
      </xdr:txBody>
    </xdr:sp>
    <xdr:clientData/>
  </xdr:twoCellAnchor>
  <xdr:twoCellAnchor>
    <xdr:from>
      <xdr:col>6</xdr:col>
      <xdr:colOff>152399</xdr:colOff>
      <xdr:row>33</xdr:row>
      <xdr:rowOff>104776</xdr:rowOff>
    </xdr:from>
    <xdr:to>
      <xdr:col>8</xdr:col>
      <xdr:colOff>304800</xdr:colOff>
      <xdr:row>33</xdr:row>
      <xdr:rowOff>314325</xdr:rowOff>
    </xdr:to>
    <xdr:sp macro="[0]!Sml_Frederiksberg" textlink="">
      <xdr:nvSpPr>
        <xdr:cNvPr id="48" name="Tekstboks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181599" y="6524626"/>
          <a:ext cx="771526" cy="20954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FREDERIKSBERG</a:t>
          </a:r>
        </a:p>
      </xdr:txBody>
    </xdr:sp>
    <xdr:clientData/>
  </xdr:twoCellAnchor>
  <xdr:twoCellAnchor>
    <xdr:from>
      <xdr:col>8</xdr:col>
      <xdr:colOff>333374</xdr:colOff>
      <xdr:row>33</xdr:row>
      <xdr:rowOff>104774</xdr:rowOff>
    </xdr:from>
    <xdr:to>
      <xdr:col>9</xdr:col>
      <xdr:colOff>476250</xdr:colOff>
      <xdr:row>33</xdr:row>
      <xdr:rowOff>314325</xdr:rowOff>
    </xdr:to>
    <xdr:sp macro="[0]!Sml_København" textlink="">
      <xdr:nvSpPr>
        <xdr:cNvPr id="49" name="Tekstboks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981699" y="6524624"/>
          <a:ext cx="685801" cy="209551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KØBENHAVN</a:t>
          </a:r>
        </a:p>
      </xdr:txBody>
    </xdr:sp>
    <xdr:clientData/>
  </xdr:twoCellAnchor>
  <xdr:twoCellAnchor>
    <xdr:from>
      <xdr:col>9</xdr:col>
      <xdr:colOff>504825</xdr:colOff>
      <xdr:row>33</xdr:row>
      <xdr:rowOff>104776</xdr:rowOff>
    </xdr:from>
    <xdr:to>
      <xdr:col>11</xdr:col>
      <xdr:colOff>600075</xdr:colOff>
      <xdr:row>33</xdr:row>
      <xdr:rowOff>314325</xdr:rowOff>
    </xdr:to>
    <xdr:sp macro="[0]!Sml_Bornholm" textlink="">
      <xdr:nvSpPr>
        <xdr:cNvPr id="50" name="Tekstboks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696075" y="6657976"/>
          <a:ext cx="714375" cy="20954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BORNHOLM</a:t>
          </a:r>
        </a:p>
      </xdr:txBody>
    </xdr:sp>
    <xdr:clientData/>
  </xdr:twoCellAnchor>
  <xdr:twoCellAnchor>
    <xdr:from>
      <xdr:col>12</xdr:col>
      <xdr:colOff>257175</xdr:colOff>
      <xdr:row>32</xdr:row>
      <xdr:rowOff>28576</xdr:rowOff>
    </xdr:from>
    <xdr:to>
      <xdr:col>13</xdr:col>
      <xdr:colOff>295275</xdr:colOff>
      <xdr:row>33</xdr:row>
      <xdr:rowOff>47625</xdr:rowOff>
    </xdr:to>
    <xdr:sp macro="[0]!Sml_Svendborg" textlink="">
      <xdr:nvSpPr>
        <xdr:cNvPr id="51" name="Tekstboks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648575" y="6248401"/>
          <a:ext cx="647700" cy="219074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SVENDBORG</a:t>
          </a:r>
        </a:p>
      </xdr:txBody>
    </xdr:sp>
    <xdr:clientData/>
  </xdr:twoCellAnchor>
  <xdr:twoCellAnchor>
    <xdr:from>
      <xdr:col>12</xdr:col>
      <xdr:colOff>19049</xdr:colOff>
      <xdr:row>33</xdr:row>
      <xdr:rowOff>104775</xdr:rowOff>
    </xdr:from>
    <xdr:to>
      <xdr:col>13</xdr:col>
      <xdr:colOff>523875</xdr:colOff>
      <xdr:row>33</xdr:row>
      <xdr:rowOff>314325</xdr:rowOff>
    </xdr:to>
    <xdr:sp macro="[0]!Sml_Ingen" textlink="">
      <xdr:nvSpPr>
        <xdr:cNvPr id="53" name="Tekstboks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439024" y="6657975"/>
          <a:ext cx="1114426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/>
            <a:t>INGEN</a:t>
          </a:r>
          <a:r>
            <a:rPr lang="da-DK" sz="700" baseline="0"/>
            <a:t> SAMMENLIGNING</a:t>
          </a:r>
          <a:endParaRPr lang="da-DK" sz="700"/>
        </a:p>
      </xdr:txBody>
    </xdr:sp>
    <xdr:clientData/>
  </xdr:twoCellAnchor>
  <xdr:twoCellAnchor>
    <xdr:from>
      <xdr:col>11</xdr:col>
      <xdr:colOff>257175</xdr:colOff>
      <xdr:row>14</xdr:row>
      <xdr:rowOff>114300</xdr:rowOff>
    </xdr:from>
    <xdr:to>
      <xdr:col>11</xdr:col>
      <xdr:colOff>552450</xdr:colOff>
      <xdr:row>14</xdr:row>
      <xdr:rowOff>123825</xdr:rowOff>
    </xdr:to>
    <xdr:cxnSp macro="[0]!Hop_sagstid_skifte">
      <xdr:nvCxnSpPr>
        <xdr:cNvPr id="54" name="Lige pilforbindels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7048500" y="3133725"/>
          <a:ext cx="295275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489585</xdr:colOff>
      <xdr:row>1</xdr:row>
      <xdr:rowOff>45720</xdr:rowOff>
    </xdr:from>
    <xdr:to>
      <xdr:col>6</xdr:col>
      <xdr:colOff>251461</xdr:colOff>
      <xdr:row>1</xdr:row>
      <xdr:rowOff>184785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126105" y="137160"/>
          <a:ext cx="1194436" cy="13906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321945</xdr:colOff>
      <xdr:row>1</xdr:row>
      <xdr:rowOff>32385</xdr:rowOff>
    </xdr:from>
    <xdr:to>
      <xdr:col>7</xdr:col>
      <xdr:colOff>512445</xdr:colOff>
      <xdr:row>2</xdr:row>
      <xdr:rowOff>1905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650105" y="123825"/>
          <a:ext cx="937260" cy="16764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146684</xdr:colOff>
      <xdr:row>1</xdr:row>
      <xdr:rowOff>53340</xdr:rowOff>
    </xdr:from>
    <xdr:to>
      <xdr:col>8</xdr:col>
      <xdr:colOff>489585</xdr:colOff>
      <xdr:row>2</xdr:row>
      <xdr:rowOff>13335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5053964" y="144780"/>
          <a:ext cx="982981" cy="15811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</xdr:row>
      <xdr:rowOff>30480</xdr:rowOff>
    </xdr:from>
    <xdr:to>
      <xdr:col>7</xdr:col>
      <xdr:colOff>381001</xdr:colOff>
      <xdr:row>1</xdr:row>
      <xdr:rowOff>188595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528185" y="121920"/>
          <a:ext cx="927736" cy="15811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1</xdr:row>
      <xdr:rowOff>47625</xdr:rowOff>
    </xdr:from>
    <xdr:to>
      <xdr:col>7</xdr:col>
      <xdr:colOff>552451</xdr:colOff>
      <xdr:row>2</xdr:row>
      <xdr:rowOff>17145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699635" y="139065"/>
          <a:ext cx="927736" cy="16764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626743</xdr:colOff>
      <xdr:row>1</xdr:row>
      <xdr:rowOff>38100</xdr:rowOff>
    </xdr:from>
    <xdr:to>
      <xdr:col>5</xdr:col>
      <xdr:colOff>68580</xdr:colOff>
      <xdr:row>2</xdr:row>
      <xdr:rowOff>22859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973703" y="129540"/>
          <a:ext cx="996317" cy="18287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9523</xdr:colOff>
      <xdr:row>1</xdr:row>
      <xdr:rowOff>45719</xdr:rowOff>
    </xdr:from>
    <xdr:to>
      <xdr:col>10</xdr:col>
      <xdr:colOff>312420</xdr:colOff>
      <xdr:row>2</xdr:row>
      <xdr:rowOff>22860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3705223" y="137159"/>
          <a:ext cx="1064897" cy="175261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367665</xdr:colOff>
      <xdr:row>1</xdr:row>
      <xdr:rowOff>38099</xdr:rowOff>
    </xdr:from>
    <xdr:to>
      <xdr:col>11</xdr:col>
      <xdr:colOff>91440</xdr:colOff>
      <xdr:row>2</xdr:row>
      <xdr:rowOff>15240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4345305" y="129539"/>
          <a:ext cx="912495" cy="175261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154305</xdr:colOff>
      <xdr:row>1</xdr:row>
      <xdr:rowOff>68580</xdr:rowOff>
    </xdr:from>
    <xdr:to>
      <xdr:col>7</xdr:col>
      <xdr:colOff>487680</xdr:colOff>
      <xdr:row>2</xdr:row>
      <xdr:rowOff>9525</xdr:rowOff>
    </xdr:to>
    <xdr:sp macro="[0]!Hop_overblik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284345" y="160020"/>
          <a:ext cx="927735" cy="13906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800"/>
            <a:t>RETUR OVERBLIK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146685</xdr:colOff>
      <xdr:row>1</xdr:row>
      <xdr:rowOff>60960</xdr:rowOff>
    </xdr:from>
    <xdr:to>
      <xdr:col>7</xdr:col>
      <xdr:colOff>480060</xdr:colOff>
      <xdr:row>2</xdr:row>
      <xdr:rowOff>1905</xdr:rowOff>
    </xdr:to>
    <xdr:sp macro="[0]!Hop_overblik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276725" y="152400"/>
          <a:ext cx="927735" cy="13906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800"/>
            <a:t>RETUR OVERBLIK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139065</xdr:colOff>
      <xdr:row>1</xdr:row>
      <xdr:rowOff>60960</xdr:rowOff>
    </xdr:from>
    <xdr:to>
      <xdr:col>7</xdr:col>
      <xdr:colOff>472440</xdr:colOff>
      <xdr:row>2</xdr:row>
      <xdr:rowOff>1905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269105" y="152400"/>
          <a:ext cx="927735" cy="13906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800"/>
            <a:t>RETUR OVERBLIK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283845</xdr:colOff>
      <xdr:row>3</xdr:row>
      <xdr:rowOff>7621</xdr:rowOff>
    </xdr:from>
    <xdr:to>
      <xdr:col>7</xdr:col>
      <xdr:colOff>474345</xdr:colOff>
      <xdr:row>3</xdr:row>
      <xdr:rowOff>158115</xdr:rowOff>
    </xdr:to>
    <xdr:sp macro="[0]!Hop_overblik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070985" y="518161"/>
          <a:ext cx="1059180" cy="150494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401955</xdr:colOff>
      <xdr:row>1</xdr:row>
      <xdr:rowOff>32385</xdr:rowOff>
    </xdr:from>
    <xdr:to>
      <xdr:col>9</xdr:col>
      <xdr:colOff>563880</xdr:colOff>
      <xdr:row>2</xdr:row>
      <xdr:rowOff>22860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75835" y="123825"/>
          <a:ext cx="1381125" cy="18859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</xdr:colOff>
      <xdr:row>1</xdr:row>
      <xdr:rowOff>68580</xdr:rowOff>
    </xdr:from>
    <xdr:to>
      <xdr:col>7</xdr:col>
      <xdr:colOff>581025</xdr:colOff>
      <xdr:row>2</xdr:row>
      <xdr:rowOff>93344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154805" y="160020"/>
          <a:ext cx="1272540" cy="222884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28575</xdr:rowOff>
    </xdr:from>
    <xdr:to>
      <xdr:col>7</xdr:col>
      <xdr:colOff>390525</xdr:colOff>
      <xdr:row>2</xdr:row>
      <xdr:rowOff>9525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010025" y="123825"/>
          <a:ext cx="1104900" cy="18097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40005</xdr:rowOff>
    </xdr:from>
    <xdr:to>
      <xdr:col>6</xdr:col>
      <xdr:colOff>581024</xdr:colOff>
      <xdr:row>2</xdr:row>
      <xdr:rowOff>49530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3657600" y="131445"/>
          <a:ext cx="992504" cy="20764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B050"/>
  </sheetPr>
  <dimension ref="A1:AY933"/>
  <sheetViews>
    <sheetView tabSelected="1" topLeftCell="G4" zoomScaleNormal="100" workbookViewId="0">
      <selection activeCell="P4" sqref="P4"/>
    </sheetView>
  </sheetViews>
  <sheetFormatPr defaultColWidth="8.85546875" defaultRowHeight="15" x14ac:dyDescent="0.25"/>
  <cols>
    <col min="1" max="1" width="2.7109375" style="33" customWidth="1"/>
    <col min="2" max="2" width="8.85546875" style="33"/>
    <col min="3" max="3" width="42.28515625" style="33" customWidth="1"/>
    <col min="4" max="4" width="7" style="33" customWidth="1"/>
    <col min="5" max="5" width="7.42578125" style="33" customWidth="1"/>
    <col min="6" max="6" width="7.5703125" style="33" customWidth="1"/>
    <col min="7" max="7" width="7.85546875" style="33" customWidth="1"/>
    <col min="8" max="8" width="1.42578125" style="33" customWidth="1"/>
    <col min="9" max="10" width="8.140625" style="33" customWidth="1"/>
    <col min="11" max="11" width="1.140625" style="33" customWidth="1"/>
    <col min="12" max="12" width="9.140625" style="33" customWidth="1"/>
    <col min="13" max="13" width="9.140625" style="38"/>
    <col min="14" max="14" width="8.85546875" style="33"/>
    <col min="15" max="15" width="13.42578125" style="33" customWidth="1"/>
    <col min="16" max="16384" width="8.85546875" style="33"/>
  </cols>
  <sheetData>
    <row r="1" spans="1:40" ht="15" customHeight="1" thickBot="1" x14ac:dyDescent="0.3">
      <c r="A1" s="79" t="str">
        <f>A918</f>
        <v>Retten i Roskilde</v>
      </c>
      <c r="B1" s="80">
        <f>_xlfn.IFS($A$1=$A$902,B902,$A$1=$A$903,B903,$A$1=$A$904,B904,$A$1=$A$905,B905,$A$1=$A$906,B906,$A$1=$A$907,B907,$A$1=$A$908,B908,$A$1=$A$909,B909,$A$1=$A$910,B910,$A$1=$A$911,B911,$A$1=$A$912,B912,$A$1=$A$913,B913,$A$1=$A$914,B914,$A$1=$A$915,B915,$A$1=$A$916,B916,$A$1=$A$917,B917,$A$1=$A$918,B918,$A$1=$A$919,B919,$A$1=$A$920,B920,$A$1=$A$921,B921,$A$1=$A$922,B922,$A$1=$A$923,B923,$A$1=$A$924,B924,$A$1=$A$925,B925)</f>
        <v>113.64592957770523</v>
      </c>
      <c r="C1" s="80">
        <f>_xlfn.IFS($A$1=$A$902,C902,$A$1=$A$903,C903,$A$1=$A$904,C904,$A$1=$A$905,C905,$A$1=$A$906,C906,$A$1=$A$907,C907,$A$1=$A$908,C908,$A$1=$A$909,C909,$A$1=$A$910,C910,$A$1=$A$911,C911,$A$1=$A$912,C912,$A$1=$A$913,C913,$A$1=$A$914,C914,$A$1=$A$915,C915,$A$1=$A$916,C916,$A$1=$A$917,C917,$A$1=$A$918,C918,$A$1=$A$919,C919,$A$1=$A$920,C920,$A$1=$A$921,C921,$A$1=$A$922,C922,$A$1=$A$923,C923,$A$1=$A$924,C924,$A$1=$A$925,C925)</f>
        <v>110.68579967550076</v>
      </c>
      <c r="D1" s="80">
        <f t="shared" ref="D1:AG1" si="0">_xlfn.IFS($A$1=$A$902,D902,$A$1=$A$903,D903,$A$1=$A$904,D904,$A$1=$A$905,D905,$A$1=$A$906,D906,$A$1=$A$907,D907,$A$1=$A$908,D908,$A$1=$A$909,D909,$A$1=$A$910,D910,$A$1=$A$911,D911,$A$1=$A$912,D912,$A$1=$A$913,D913,$A$1=$A$914,D914,$A$1=$A$915,D915,$A$1=$A$916,D916,$A$1=$A$917,D917,$A$1=$A$918,D918,$A$1=$A$919,D919,$A$1=$A$920,D920,$A$1=$A$921,D921,$A$1=$A$922,D922,$A$1=$A$923,D923,$A$1=$A$924,D924,$A$1=$A$925,D925)</f>
        <v>111.461</v>
      </c>
      <c r="E1" s="80">
        <f t="shared" si="0"/>
        <v>106.004</v>
      </c>
      <c r="F1" s="80">
        <f>_xlfn.IFS($A$1=$A$902,F902,$A$1=$A$903,F903,$A$1=$A$904,F904,$A$1=$A$905,F905,$A$1=$A$906,F906,$A$1=$A$907,F907,$A$1=$A$908,F908,$A$1=$A$909,F909,$A$1=$A$910,F910,$A$1=$A$911,F911,$A$1=$A$912,F912,$A$1=$A$913,F913,$A$1=$A$914,F914,$A$1=$A$915,F915,$A$1=$A$916,F916,$A$1=$A$917,F917,$A$1=$A$918,F918,$A$1=$A$919,F919,$A$1=$A$920,F920,$A$1=$A$921,F921,$A$1=$A$922,F922,$A$1=$A$923,F923,$A$1=$A$924,F924,$A$1=$A$925,F925)</f>
        <v>111.467</v>
      </c>
      <c r="G1" s="80">
        <f t="shared" si="0"/>
        <v>110.642</v>
      </c>
      <c r="H1" s="80">
        <f>_xlfn.IFS($A$1=$A$902,H902,$A$1=$A$903,H903,$A$1=$A$904,H904,$A$1=$A$905,H905,$A$1=$A$906,H906,$A$1=$A$907,H907,$A$1=$A$908,H908,$A$1=$A$909,H909,$A$1=$A$910,H910,$A$1=$A$911,H911,$A$1=$A$912,H912,$A$1=$A$913,H913,$A$1=$A$914,H914,$A$1=$A$915,H915,$A$1=$A$916,H916,$A$1=$A$917,H917,$A$1=$A$918,H918,$A$1=$A$919,H919,$A$1=$A$920,H920,$A$1=$A$921,H921,$A$1=$A$922,H922,$A$1=$A$923,H923,$A$1=$A$924,H924,$A$1=$A$925,H925)</f>
        <v>0.13498915353604451</v>
      </c>
      <c r="I1" s="80">
        <f t="shared" si="0"/>
        <v>0.12954981876432875</v>
      </c>
      <c r="J1" s="80">
        <f t="shared" si="0"/>
        <v>159</v>
      </c>
      <c r="K1" s="80">
        <f t="shared" si="0"/>
        <v>124</v>
      </c>
      <c r="L1" s="80">
        <f t="shared" si="0"/>
        <v>402.05208333333331</v>
      </c>
      <c r="M1" s="80">
        <f t="shared" si="0"/>
        <v>482.82</v>
      </c>
      <c r="N1" s="80">
        <f t="shared" si="0"/>
        <v>59.554183942706402</v>
      </c>
      <c r="O1" s="80">
        <f t="shared" si="0"/>
        <v>63.6539545369153</v>
      </c>
      <c r="P1" s="80">
        <f t="shared" si="0"/>
        <v>41.38</v>
      </c>
      <c r="Q1" s="80">
        <f t="shared" si="0"/>
        <v>51.27</v>
      </c>
      <c r="R1" s="80">
        <f t="shared" si="0"/>
        <v>28.571428571428573</v>
      </c>
      <c r="S1" s="80">
        <f t="shared" si="0"/>
        <v>67.708333333333343</v>
      </c>
      <c r="T1" s="80">
        <f t="shared" si="0"/>
        <v>0</v>
      </c>
      <c r="U1" s="80">
        <f t="shared" si="0"/>
        <v>33.333333333333329</v>
      </c>
      <c r="V1" s="80">
        <f t="shared" si="0"/>
        <v>9.6798456639485106</v>
      </c>
      <c r="W1" s="80">
        <f t="shared" si="0"/>
        <v>11.8594555072586</v>
      </c>
      <c r="X1" s="80">
        <f t="shared" si="0"/>
        <v>4.2244252522836101</v>
      </c>
      <c r="Y1" s="80">
        <f t="shared" si="0"/>
        <v>5.9846303246568642</v>
      </c>
      <c r="Z1" s="80">
        <f t="shared" si="0"/>
        <v>62.674190000000003</v>
      </c>
      <c r="AA1" s="80">
        <f t="shared" si="0"/>
        <v>63.271680000000003</v>
      </c>
      <c r="AB1" s="80">
        <f t="shared" si="0"/>
        <v>18.991810000000001</v>
      </c>
      <c r="AC1" s="80">
        <f t="shared" si="0"/>
        <v>19.60239</v>
      </c>
      <c r="AD1" s="80">
        <f>_xlfn.IFS($A$1=$A$902,AD902,$A$1=$A$903,AD903,$A$1=$A$904,AD904,$A$1=$A$905,AD905,$A$1=$A$906,AD906,$A$1=$A$907,AD907,$A$1=$A$908,AD908,$A$1=$A$909,AD909,$A$1=$A$910,AD910,$A$1=$A$911,AD911,$A$1=$A$912,AD912,$A$1=$A$913,AD913,$A$1=$A$914,AD914,$A$1=$A$915,AD915,$A$1=$A$916,AD916,$A$1=$A$917,AD917,$A$1=$A$918,AD918,$A$1=$A$919,AD919,$A$1=$A$920,AD920,$A$1=$A$921,AD921,$A$1=$A$922,AD922,$A$1=$A$923,AD923,$A$1=$A$924,AD924,$A$1=$A$925,AD925)</f>
        <v>36.564970000000002</v>
      </c>
      <c r="AE1" s="80">
        <f t="shared" si="0"/>
        <v>37.854660000000003</v>
      </c>
      <c r="AF1" s="80">
        <f t="shared" si="0"/>
        <v>34.611959049999996</v>
      </c>
      <c r="AG1" s="80">
        <f t="shared" si="0"/>
        <v>36.19257958</v>
      </c>
      <c r="AH1" s="79">
        <f t="shared" ref="AH1" si="1">AH902</f>
        <v>0</v>
      </c>
      <c r="AI1" s="79">
        <f t="shared" ref="AI1:AJ1" si="2">AI902</f>
        <v>0</v>
      </c>
      <c r="AJ1" s="79">
        <f t="shared" si="2"/>
        <v>0</v>
      </c>
      <c r="AK1" s="32"/>
      <c r="AL1" s="32"/>
      <c r="AM1" s="32"/>
      <c r="AN1" s="32"/>
    </row>
    <row r="2" spans="1:40" ht="6.75" hidden="1" customHeight="1" thickBot="1" x14ac:dyDescent="0.3">
      <c r="A2" s="79" t="e">
        <f>A</f>
        <v>#NAME?</v>
      </c>
      <c r="B2" s="406">
        <f>AH1</f>
        <v>0</v>
      </c>
      <c r="C2" s="40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32"/>
      <c r="AL2" s="32"/>
    </row>
    <row r="3" spans="1:40" ht="28.9" customHeight="1" x14ac:dyDescent="0.35">
      <c r="B3" s="369" t="s">
        <v>190</v>
      </c>
      <c r="C3" s="193"/>
      <c r="D3" s="193"/>
      <c r="E3" s="193"/>
      <c r="F3" s="193"/>
      <c r="G3" s="193"/>
      <c r="H3" s="193"/>
      <c r="I3" s="193"/>
      <c r="J3" s="194"/>
    </row>
    <row r="4" spans="1:40" ht="14.45" customHeight="1" x14ac:dyDescent="0.25">
      <c r="B4" s="195"/>
      <c r="C4" s="196"/>
      <c r="D4" s="197"/>
      <c r="E4" s="197"/>
      <c r="F4" s="197"/>
      <c r="G4" s="196"/>
      <c r="H4" s="196"/>
      <c r="I4" s="402" t="s">
        <v>137</v>
      </c>
      <c r="J4" s="403"/>
      <c r="L4" s="39"/>
    </row>
    <row r="5" spans="1:40" ht="26.25" customHeight="1" x14ac:dyDescent="0.3">
      <c r="B5" s="404" t="str">
        <f>A1</f>
        <v>Retten i Roskilde</v>
      </c>
      <c r="C5" s="405"/>
      <c r="D5" s="196"/>
      <c r="E5" s="196"/>
      <c r="F5" s="196"/>
      <c r="G5" s="198"/>
      <c r="H5" s="198"/>
      <c r="I5" s="402" t="str">
        <f>B35</f>
        <v>Retten i Glostrup</v>
      </c>
      <c r="J5" s="403"/>
      <c r="L5" s="37" t="s">
        <v>138</v>
      </c>
      <c r="M5" s="40"/>
    </row>
    <row r="6" spans="1:40" ht="26.25" customHeight="1" thickBot="1" x14ac:dyDescent="0.35">
      <c r="B6" s="199"/>
      <c r="C6" s="200"/>
      <c r="D6" s="201">
        <v>2017</v>
      </c>
      <c r="E6" s="201">
        <v>2018</v>
      </c>
      <c r="F6" s="202" t="s">
        <v>195</v>
      </c>
      <c r="G6" s="202" t="s">
        <v>196</v>
      </c>
      <c r="H6" s="202"/>
      <c r="I6" s="294">
        <f>$D$6</f>
        <v>2017</v>
      </c>
      <c r="J6" s="295">
        <f>$E$6</f>
        <v>2018</v>
      </c>
      <c r="L6" s="39" t="s">
        <v>140</v>
      </c>
      <c r="M6" s="41"/>
    </row>
    <row r="7" spans="1:40" x14ac:dyDescent="0.25">
      <c r="B7" s="115" t="s">
        <v>70</v>
      </c>
      <c r="C7" s="116"/>
      <c r="D7" s="117">
        <f>B1</f>
        <v>113.64592957770523</v>
      </c>
      <c r="E7" s="313">
        <f>C1</f>
        <v>110.68579967550076</v>
      </c>
      <c r="F7" s="118">
        <f>Produkt.SAML.!$E$6</f>
        <v>105.88363682845888</v>
      </c>
      <c r="G7" s="119">
        <f>LARGE($C$902:$C$925,5)</f>
        <v>112.45538081768257</v>
      </c>
      <c r="H7" s="36"/>
      <c r="I7" s="296">
        <f>IF($B$5=$I$5,"",C35)</f>
        <v>99.492484908158019</v>
      </c>
      <c r="J7" s="319">
        <f>IF($B$5=$I$5,"",D35)</f>
        <v>111.51082567491426</v>
      </c>
      <c r="M7" s="40" t="s">
        <v>79</v>
      </c>
    </row>
    <row r="8" spans="1:40" x14ac:dyDescent="0.25">
      <c r="B8" s="46" t="s">
        <v>71</v>
      </c>
      <c r="C8" s="47"/>
      <c r="D8" s="48">
        <f>D1</f>
        <v>111.461</v>
      </c>
      <c r="E8" s="314">
        <f>E1</f>
        <v>106.004</v>
      </c>
      <c r="F8" s="50">
        <f>Produkt.JUR!$E$6</f>
        <v>104.53496071829407</v>
      </c>
      <c r="G8" s="51">
        <f>LARGE($E$902:$E$925,5)</f>
        <v>115.751</v>
      </c>
      <c r="H8" s="36"/>
      <c r="I8" s="297">
        <f>IF($B$5=$I$5,"",E35)</f>
        <v>93.733999999999995</v>
      </c>
      <c r="J8" s="320">
        <f>IF($B$5=$I$5,"",F35)</f>
        <v>105.456</v>
      </c>
      <c r="M8" s="41" t="s">
        <v>80</v>
      </c>
    </row>
    <row r="9" spans="1:40" x14ac:dyDescent="0.25">
      <c r="B9" s="46" t="s">
        <v>72</v>
      </c>
      <c r="C9" s="47"/>
      <c r="D9" s="48">
        <f>F1</f>
        <v>111.467</v>
      </c>
      <c r="E9" s="314">
        <f>G1</f>
        <v>110.642</v>
      </c>
      <c r="F9" s="50">
        <f>Produkt.KON!$E$6</f>
        <v>108.2306338028169</v>
      </c>
      <c r="G9" s="51">
        <f>LARGE($G$902:$G$925,5)</f>
        <v>116.181</v>
      </c>
      <c r="H9" s="36"/>
      <c r="I9" s="298">
        <f>IF($B$5=$I$5,"",G35)</f>
        <v>103.48</v>
      </c>
      <c r="J9" s="320">
        <f>IF($B$5=$I$5,"",H35)</f>
        <v>116.181</v>
      </c>
      <c r="M9" s="40" t="s">
        <v>81</v>
      </c>
    </row>
    <row r="10" spans="1:40" ht="15.75" thickBot="1" x14ac:dyDescent="0.3">
      <c r="B10" s="52" t="s">
        <v>181</v>
      </c>
      <c r="C10" s="53"/>
      <c r="D10" s="54">
        <f>H1*100</f>
        <v>13.498915353604451</v>
      </c>
      <c r="E10" s="315">
        <f>I1*100</f>
        <v>12.954981876432875</v>
      </c>
      <c r="F10" s="401">
        <f>'Generel ledelse_Adm.'!$J$14*100</f>
        <v>15.234942129767695</v>
      </c>
      <c r="G10" s="310"/>
      <c r="H10" s="36"/>
      <c r="I10" s="299">
        <f>IF($B$5=$I$5,"",I35*100)</f>
        <v>15.629569975671116</v>
      </c>
      <c r="J10" s="321">
        <f>IF($B$5=$I$5,"",J35*100)</f>
        <v>15.616848618701626</v>
      </c>
      <c r="M10" s="40" t="s">
        <v>82</v>
      </c>
    </row>
    <row r="11" spans="1:40" x14ac:dyDescent="0.25">
      <c r="B11" s="42" t="s">
        <v>95</v>
      </c>
      <c r="C11" s="43"/>
      <c r="D11" s="56">
        <f>J1</f>
        <v>159</v>
      </c>
      <c r="E11" s="316">
        <f>K1</f>
        <v>124</v>
      </c>
      <c r="F11" s="57">
        <f>Sagstid.Straf!$G$6</f>
        <v>134.49530703637814</v>
      </c>
      <c r="G11" s="58">
        <f>Sagstid.Straf!$G$7</f>
        <v>91</v>
      </c>
      <c r="H11" s="302"/>
      <c r="I11" s="300">
        <f>IF($B$5=$I$5,"",K35)</f>
        <v>135</v>
      </c>
      <c r="J11" s="322">
        <f>IF($B$5=$I$5,"",L35)</f>
        <v>162</v>
      </c>
      <c r="M11" s="40" t="s">
        <v>83</v>
      </c>
    </row>
    <row r="12" spans="1:40" x14ac:dyDescent="0.25">
      <c r="B12" s="46" t="s">
        <v>147</v>
      </c>
      <c r="C12" s="47"/>
      <c r="D12" s="59">
        <f>L1</f>
        <v>402.05208333333331</v>
      </c>
      <c r="E12" s="317">
        <f>M1</f>
        <v>482.82</v>
      </c>
      <c r="F12" s="61">
        <f>Sagstid.Civil!$E$6</f>
        <v>500.22842688000003</v>
      </c>
      <c r="G12" s="60">
        <f>Sagstid.Civil!$E$7</f>
        <v>421.73319402985072</v>
      </c>
      <c r="H12" s="36"/>
      <c r="I12" s="301">
        <f>IF($B$5=$I$5,"",M35)</f>
        <v>563.90874524714832</v>
      </c>
      <c r="J12" s="323">
        <f>IF($B$5=$I$5,"",N35)</f>
        <v>524.0676796875</v>
      </c>
      <c r="M12" s="40" t="s">
        <v>84</v>
      </c>
    </row>
    <row r="13" spans="1:40" x14ac:dyDescent="0.25">
      <c r="B13" s="46" t="s">
        <v>96</v>
      </c>
      <c r="C13" s="47"/>
      <c r="D13" s="59">
        <f>N1</f>
        <v>59.554183942706402</v>
      </c>
      <c r="E13" s="317">
        <f>O1</f>
        <v>63.6539545369153</v>
      </c>
      <c r="F13" s="62">
        <f>Sagstid.Foged!$E$6</f>
        <v>82.748159480347184</v>
      </c>
      <c r="G13" s="60">
        <f>Sagstid.Foged!$E$7</f>
        <v>56.752817783343801</v>
      </c>
      <c r="H13" s="36"/>
      <c r="I13" s="301">
        <f>IF($B$5=$I$5,"",O35)</f>
        <v>116.58588206508399</v>
      </c>
      <c r="J13" s="323">
        <f>IF($B$5=$I$5,"",P35)</f>
        <v>138.29945396550801</v>
      </c>
      <c r="M13" s="40" t="s">
        <v>85</v>
      </c>
    </row>
    <row r="14" spans="1:40" x14ac:dyDescent="0.25">
      <c r="B14" s="46" t="s">
        <v>167</v>
      </c>
      <c r="C14" s="47"/>
      <c r="D14" s="59">
        <f>P1</f>
        <v>41.38</v>
      </c>
      <c r="E14" s="317">
        <f>Q1</f>
        <v>51.27</v>
      </c>
      <c r="F14" s="62">
        <f>Sagstid.Skifte!$E$6</f>
        <v>51.101531396438617</v>
      </c>
      <c r="G14" s="60">
        <f>Sagstid.Skifte!$E$7</f>
        <v>41.66</v>
      </c>
      <c r="H14" s="36"/>
      <c r="I14" s="301">
        <f>IF($B$5=$I$5,"",Q35)</f>
        <v>40.17</v>
      </c>
      <c r="J14" s="323">
        <f>IF($B$5=$I$5,"",R35)</f>
        <v>41.66</v>
      </c>
      <c r="M14" s="40" t="s">
        <v>86</v>
      </c>
    </row>
    <row r="15" spans="1:40" x14ac:dyDescent="0.25">
      <c r="B15" s="46" t="s">
        <v>73</v>
      </c>
      <c r="C15" s="47"/>
      <c r="D15" s="48">
        <f>R1</f>
        <v>28.571428571428573</v>
      </c>
      <c r="E15" s="314">
        <f>S1</f>
        <v>67.708333333333343</v>
      </c>
      <c r="F15" s="63">
        <f>Målopf.Straf!$K$9</f>
        <v>56.631762652705099</v>
      </c>
      <c r="G15" s="49">
        <f>Målopf.Straf!$K$10</f>
        <v>71.084337349397586</v>
      </c>
      <c r="H15" s="303"/>
      <c r="I15" s="298">
        <f>IF($B$5=$I$5,"",S35)</f>
        <v>27.5</v>
      </c>
      <c r="J15" s="320">
        <f>IF($B$5=$I$5,"",T35)</f>
        <v>38.311688311688314</v>
      </c>
      <c r="M15" s="40" t="s">
        <v>166</v>
      </c>
    </row>
    <row r="16" spans="1:40" ht="15.75" thickBot="1" x14ac:dyDescent="0.3">
      <c r="B16" s="52" t="s">
        <v>141</v>
      </c>
      <c r="C16" s="53"/>
      <c r="D16" s="54">
        <f>IF(T1=999,"       -",T1)</f>
        <v>0</v>
      </c>
      <c r="E16" s="315">
        <f>IF(U1=999,"        -",U1)</f>
        <v>33.333333333333329</v>
      </c>
      <c r="F16" s="64">
        <f>Målopf.Straf!$M$9</f>
        <v>46.696035242290804</v>
      </c>
      <c r="G16" s="55">
        <f>Målopf.Straf!$M$10</f>
        <v>75</v>
      </c>
      <c r="H16" s="303"/>
      <c r="I16" s="299">
        <f>IF($B$5=$I$5,"",U35)</f>
        <v>16.666666666666664</v>
      </c>
      <c r="J16" s="321">
        <f>IF($B$5=$I$5,"",V35)</f>
        <v>30</v>
      </c>
      <c r="M16" s="40" t="s">
        <v>87</v>
      </c>
    </row>
    <row r="17" spans="1:14" x14ac:dyDescent="0.25">
      <c r="B17" s="42" t="s">
        <v>97</v>
      </c>
      <c r="C17" s="43"/>
      <c r="D17" s="44">
        <f>V1</f>
        <v>9.6798456639485106</v>
      </c>
      <c r="E17" s="318">
        <f>W1</f>
        <v>11.8594555072586</v>
      </c>
      <c r="F17" s="65">
        <f>'HR-nøgletal_lønsum'!$E$6</f>
        <v>9.7646277175158307</v>
      </c>
      <c r="G17" s="45">
        <f>'HR-nøgletal_lønsum'!$E$7</f>
        <v>6.6375826694270996</v>
      </c>
      <c r="H17" s="303"/>
      <c r="I17" s="298">
        <f>IF($B$5=$I$5,"",W35)</f>
        <v>10.9337931854822</v>
      </c>
      <c r="J17" s="320">
        <f>IF($B$5=$I$5,"",X35)</f>
        <v>13.0404433753178</v>
      </c>
      <c r="M17" s="40" t="s">
        <v>88</v>
      </c>
    </row>
    <row r="18" spans="1:14" x14ac:dyDescent="0.25">
      <c r="B18" s="46" t="s">
        <v>74</v>
      </c>
      <c r="C18" s="47"/>
      <c r="D18" s="48">
        <f>X1</f>
        <v>4.2244252522836101</v>
      </c>
      <c r="E18" s="314">
        <f>Y1</f>
        <v>5.9846303246568642</v>
      </c>
      <c r="F18" s="63">
        <f>'HR-nøgletal_lønsum'!$G$6</f>
        <v>10.331524468891235</v>
      </c>
      <c r="G18" s="311"/>
      <c r="H18" s="36"/>
      <c r="I18" s="298">
        <f>IF($B$5=$I$5,"",Y35)</f>
        <v>10.6648328757529</v>
      </c>
      <c r="J18" s="320">
        <f>IF($B$5=$I$5,"",Z35)</f>
        <v>10.354122341432308</v>
      </c>
      <c r="M18" s="40" t="s">
        <v>89</v>
      </c>
    </row>
    <row r="19" spans="1:14" x14ac:dyDescent="0.25">
      <c r="B19" s="46" t="s">
        <v>75</v>
      </c>
      <c r="C19" s="47"/>
      <c r="D19" s="48">
        <f>Z1</f>
        <v>62.674190000000003</v>
      </c>
      <c r="E19" s="314">
        <f>AA1</f>
        <v>63.271680000000003</v>
      </c>
      <c r="F19" s="66">
        <f>Årsværk_Pers.kat!$O$8/24</f>
        <v>58.295110416666652</v>
      </c>
      <c r="G19" s="311"/>
      <c r="H19" s="303"/>
      <c r="I19" s="298">
        <f>IF($B$5=$I$5,"",AA35)</f>
        <v>97.061230000000009</v>
      </c>
      <c r="J19" s="320">
        <f>IF($B$5=$I$5,"",AB35)</f>
        <v>94.557469999999995</v>
      </c>
      <c r="M19" s="40" t="s">
        <v>90</v>
      </c>
    </row>
    <row r="20" spans="1:14" x14ac:dyDescent="0.25">
      <c r="B20" s="46" t="s">
        <v>76</v>
      </c>
      <c r="C20" s="47"/>
      <c r="D20" s="48">
        <f>AB1</f>
        <v>18.991810000000001</v>
      </c>
      <c r="E20" s="314">
        <f>AC1</f>
        <v>19.60239</v>
      </c>
      <c r="F20" s="66">
        <f>Årsværk_Pers.kat!$J$8/24</f>
        <v>17.019893333333332</v>
      </c>
      <c r="G20" s="311"/>
      <c r="H20" s="303"/>
      <c r="I20" s="298">
        <f>IF($B$5=$I$5,"",AC35)</f>
        <v>29.821850000000001</v>
      </c>
      <c r="J20" s="320">
        <f>IF($B$5=$I$5,"",AD35)</f>
        <v>29.4054</v>
      </c>
      <c r="M20" s="40" t="s">
        <v>91</v>
      </c>
    </row>
    <row r="21" spans="1:14" x14ac:dyDescent="0.25">
      <c r="B21" s="46" t="s">
        <v>77</v>
      </c>
      <c r="C21" s="47"/>
      <c r="D21" s="48">
        <f>AD1</f>
        <v>36.564970000000002</v>
      </c>
      <c r="E21" s="314">
        <f>AE1</f>
        <v>37.854660000000003</v>
      </c>
      <c r="F21" s="66">
        <f>Årsværk_Pers.kat!$K$8/24</f>
        <v>32.988080416666662</v>
      </c>
      <c r="G21" s="311"/>
      <c r="H21" s="303"/>
      <c r="I21" s="298">
        <f>IF($B$5=$I$5,"",AE35)</f>
        <v>56.230800000000002</v>
      </c>
      <c r="J21" s="320">
        <f>IF($B$5=$I$5,"",AF35)</f>
        <v>54.920749999999998</v>
      </c>
      <c r="M21" s="40" t="s">
        <v>92</v>
      </c>
    </row>
    <row r="22" spans="1:14" ht="15.75" thickBot="1" x14ac:dyDescent="0.3">
      <c r="B22" s="52" t="s">
        <v>78</v>
      </c>
      <c r="C22" s="53"/>
      <c r="D22" s="54">
        <f>AF1</f>
        <v>34.611959049999996</v>
      </c>
      <c r="E22" s="315">
        <f>AG1</f>
        <v>36.19257958</v>
      </c>
      <c r="F22" s="64">
        <f>'HR-nøgletal_lønsum'!$I$6</f>
        <v>32.383831512083333</v>
      </c>
      <c r="G22" s="312"/>
      <c r="H22" s="304"/>
      <c r="I22" s="299">
        <f>IF($B$5=$I$5,"",AG35)</f>
        <v>51.701247279999983</v>
      </c>
      <c r="J22" s="321">
        <f>IF($B$5=$I$5,"",AH35)</f>
        <v>52.573235790000005</v>
      </c>
      <c r="M22" s="40" t="s">
        <v>93</v>
      </c>
    </row>
    <row r="23" spans="1:14" ht="9" hidden="1" customHeight="1" x14ac:dyDescent="0.25"/>
    <row r="24" spans="1:14" x14ac:dyDescent="0.25">
      <c r="B24" s="67" t="s">
        <v>94</v>
      </c>
    </row>
    <row r="25" spans="1:14" ht="13.5" customHeight="1" x14ac:dyDescent="0.25">
      <c r="B25" s="39" t="s">
        <v>208</v>
      </c>
    </row>
    <row r="26" spans="1:14" hidden="1" x14ac:dyDescent="0.25">
      <c r="B26" s="68"/>
    </row>
    <row r="27" spans="1:14" x14ac:dyDescent="0.25">
      <c r="B27" s="39" t="s">
        <v>142</v>
      </c>
    </row>
    <row r="28" spans="1:14" x14ac:dyDescent="0.25">
      <c r="B28" s="39" t="s">
        <v>143</v>
      </c>
    </row>
    <row r="29" spans="1:14" x14ac:dyDescent="0.25">
      <c r="B29" s="39" t="s">
        <v>144</v>
      </c>
    </row>
    <row r="30" spans="1:14" x14ac:dyDescent="0.25">
      <c r="B30" s="39" t="s">
        <v>145</v>
      </c>
    </row>
    <row r="31" spans="1:14" ht="15.75" thickBot="1" x14ac:dyDescent="0.3">
      <c r="B31" s="39"/>
    </row>
    <row r="32" spans="1:14" s="69" customFormat="1" x14ac:dyDescent="0.25">
      <c r="A32" s="84"/>
      <c r="B32" s="85" t="s">
        <v>139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  <c r="N32" s="88"/>
    </row>
    <row r="33" spans="1:51" ht="15.75" customHeight="1" x14ac:dyDescent="0.25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92"/>
      <c r="O33" s="71"/>
      <c r="P33" s="70"/>
    </row>
    <row r="34" spans="1:51" s="79" customFormat="1" ht="34.5" customHeight="1" thickBot="1" x14ac:dyDescent="0.3">
      <c r="A34" s="93"/>
      <c r="B34" s="94">
        <f>A926</f>
        <v>0</v>
      </c>
      <c r="C34" s="94">
        <f t="shared" ref="C34:AG34" si="3">B925</f>
        <v>60.315735449070914</v>
      </c>
      <c r="D34" s="94">
        <f t="shared" si="3"/>
        <v>64.681828682346193</v>
      </c>
      <c r="E34" s="94">
        <f t="shared" si="3"/>
        <v>62.170999999999999</v>
      </c>
      <c r="F34" s="94">
        <f t="shared" si="3"/>
        <v>65.668000000000006</v>
      </c>
      <c r="G34" s="94">
        <f t="shared" si="3"/>
        <v>66.593999999999994</v>
      </c>
      <c r="H34" s="94">
        <f t="shared" si="3"/>
        <v>72.646000000000001</v>
      </c>
      <c r="I34" s="94">
        <f t="shared" si="3"/>
        <v>0.36940172835926527</v>
      </c>
      <c r="J34" s="94">
        <f t="shared" si="3"/>
        <v>0.2767705630260015</v>
      </c>
      <c r="K34" s="94">
        <f t="shared" si="3"/>
        <v>52</v>
      </c>
      <c r="L34" s="94">
        <f t="shared" si="3"/>
        <v>41</v>
      </c>
      <c r="M34" s="94">
        <f t="shared" si="3"/>
        <v>274.125</v>
      </c>
      <c r="N34" s="95">
        <f t="shared" si="3"/>
        <v>414.24882352941177</v>
      </c>
      <c r="O34" s="82">
        <f t="shared" si="3"/>
        <v>31.616626311541602</v>
      </c>
      <c r="P34" s="79">
        <f t="shared" si="3"/>
        <v>26.966985230234599</v>
      </c>
      <c r="Q34" s="79">
        <f t="shared" si="3"/>
        <v>27.79</v>
      </c>
      <c r="R34" s="79">
        <f t="shared" si="3"/>
        <v>23.76</v>
      </c>
      <c r="S34" s="79">
        <f t="shared" si="3"/>
        <v>100</v>
      </c>
      <c r="T34" s="79">
        <f t="shared" si="3"/>
        <v>89.473684210526315</v>
      </c>
      <c r="U34" s="79" t="str">
        <f t="shared" si="3"/>
        <v>-</v>
      </c>
      <c r="V34" s="79">
        <f t="shared" si="3"/>
        <v>66.666666666666657</v>
      </c>
      <c r="W34" s="79">
        <f t="shared" si="3"/>
        <v>3.2734217341147001</v>
      </c>
      <c r="X34" s="79">
        <f t="shared" si="3"/>
        <v>11.3585800032825</v>
      </c>
      <c r="Y34" s="79">
        <f t="shared" si="3"/>
        <v>11.358380214693399</v>
      </c>
      <c r="Z34" s="79">
        <f t="shared" si="3"/>
        <v>10.371377800346156</v>
      </c>
      <c r="AA34" s="79">
        <f t="shared" si="3"/>
        <v>14.0448</v>
      </c>
      <c r="AB34" s="79">
        <f t="shared" si="3"/>
        <v>13.85144</v>
      </c>
      <c r="AC34" s="79">
        <f t="shared" si="3"/>
        <v>3.2378399999999998</v>
      </c>
      <c r="AD34" s="79">
        <f t="shared" si="3"/>
        <v>3.38544</v>
      </c>
      <c r="AE34" s="79">
        <f t="shared" si="3"/>
        <v>7.0891400000000004</v>
      </c>
      <c r="AF34" s="79">
        <f t="shared" si="3"/>
        <v>6.9778099999999998</v>
      </c>
      <c r="AG34" s="79">
        <f t="shared" si="3"/>
        <v>8.7590108600000001</v>
      </c>
    </row>
    <row r="35" spans="1:51" s="79" customFormat="1" ht="0.2" customHeight="1" x14ac:dyDescent="0.25">
      <c r="A35" s="32"/>
      <c r="B35" s="83" t="str">
        <f>A922</f>
        <v>Retten i Glostrup</v>
      </c>
      <c r="C35" s="83">
        <f t="shared" ref="C35:AI35" si="4">B922</f>
        <v>99.492484908158019</v>
      </c>
      <c r="D35" s="83">
        <f t="shared" si="4"/>
        <v>111.51082567491426</v>
      </c>
      <c r="E35" s="83">
        <f t="shared" si="4"/>
        <v>93.733999999999995</v>
      </c>
      <c r="F35" s="83">
        <f t="shared" si="4"/>
        <v>105.456</v>
      </c>
      <c r="G35" s="83">
        <f t="shared" si="4"/>
        <v>103.48</v>
      </c>
      <c r="H35" s="83">
        <f t="shared" si="4"/>
        <v>116.181</v>
      </c>
      <c r="I35" s="83">
        <f t="shared" si="4"/>
        <v>0.15629569975671115</v>
      </c>
      <c r="J35" s="83">
        <f t="shared" si="4"/>
        <v>0.15616848618701626</v>
      </c>
      <c r="K35" s="83">
        <f t="shared" si="4"/>
        <v>135</v>
      </c>
      <c r="L35" s="83">
        <f t="shared" si="4"/>
        <v>162</v>
      </c>
      <c r="M35" s="83">
        <f t="shared" si="4"/>
        <v>563.90874524714832</v>
      </c>
      <c r="N35" s="83">
        <f t="shared" si="4"/>
        <v>524.0676796875</v>
      </c>
      <c r="O35" s="83">
        <f t="shared" si="4"/>
        <v>116.58588206508399</v>
      </c>
      <c r="P35" s="83">
        <f t="shared" si="4"/>
        <v>138.29945396550801</v>
      </c>
      <c r="Q35" s="83">
        <f t="shared" si="4"/>
        <v>40.17</v>
      </c>
      <c r="R35" s="83">
        <f t="shared" si="4"/>
        <v>41.66</v>
      </c>
      <c r="S35" s="83">
        <f t="shared" si="4"/>
        <v>27.5</v>
      </c>
      <c r="T35" s="83">
        <f t="shared" si="4"/>
        <v>38.311688311688314</v>
      </c>
      <c r="U35" s="83">
        <f t="shared" si="4"/>
        <v>16.666666666666664</v>
      </c>
      <c r="V35" s="83">
        <f t="shared" si="4"/>
        <v>30</v>
      </c>
      <c r="W35" s="83">
        <f t="shared" si="4"/>
        <v>10.9337931854822</v>
      </c>
      <c r="X35" s="83">
        <f t="shared" si="4"/>
        <v>13.0404433753178</v>
      </c>
      <c r="Y35" s="83">
        <f t="shared" si="4"/>
        <v>10.6648328757529</v>
      </c>
      <c r="Z35" s="83">
        <f t="shared" si="4"/>
        <v>10.354122341432308</v>
      </c>
      <c r="AA35" s="83">
        <f t="shared" si="4"/>
        <v>97.061230000000009</v>
      </c>
      <c r="AB35" s="83">
        <f t="shared" si="4"/>
        <v>94.557469999999995</v>
      </c>
      <c r="AC35" s="83">
        <f t="shared" si="4"/>
        <v>29.821850000000001</v>
      </c>
      <c r="AD35" s="83">
        <f t="shared" si="4"/>
        <v>29.4054</v>
      </c>
      <c r="AE35" s="83">
        <f t="shared" si="4"/>
        <v>56.230800000000002</v>
      </c>
      <c r="AF35" s="83">
        <f t="shared" si="4"/>
        <v>54.920749999999998</v>
      </c>
      <c r="AG35" s="83">
        <f t="shared" si="4"/>
        <v>51.701247279999983</v>
      </c>
      <c r="AH35" s="83">
        <f t="shared" si="4"/>
        <v>52.573235790000005</v>
      </c>
      <c r="AI35" s="83">
        <f t="shared" si="4"/>
        <v>0</v>
      </c>
      <c r="AJ35" s="83"/>
      <c r="AK35" s="83"/>
      <c r="AL35" s="83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</row>
    <row r="36" spans="1:51" s="81" customFormat="1" ht="19.5" customHeight="1" x14ac:dyDescent="0.25">
      <c r="A36" s="72"/>
    </row>
    <row r="38" spans="1:51" x14ac:dyDescent="0.25">
      <c r="AJ38" s="73"/>
      <c r="AK38" s="73"/>
      <c r="AL38" s="73"/>
    </row>
    <row r="56" spans="13:13" x14ac:dyDescent="0.25">
      <c r="M56" s="33"/>
    </row>
    <row r="73" spans="10:10" x14ac:dyDescent="0.25">
      <c r="J73" s="74"/>
    </row>
    <row r="854" spans="1:35" s="70" customFormat="1" x14ac:dyDescent="0.25">
      <c r="A854" s="72"/>
      <c r="AI854" s="72"/>
    </row>
    <row r="900" spans="1:33" ht="110.25" hidden="1" customHeight="1" x14ac:dyDescent="0.25">
      <c r="B900" s="75" t="s">
        <v>98</v>
      </c>
      <c r="C900" s="75"/>
      <c r="D900" s="75" t="s">
        <v>99</v>
      </c>
      <c r="E900" s="75"/>
      <c r="F900" s="75" t="s">
        <v>100</v>
      </c>
      <c r="G900" s="75"/>
      <c r="H900" s="75" t="s">
        <v>180</v>
      </c>
      <c r="I900" s="75"/>
      <c r="J900" s="75" t="s">
        <v>102</v>
      </c>
      <c r="K900" s="75"/>
      <c r="L900" s="75" t="s">
        <v>103</v>
      </c>
      <c r="M900" s="75"/>
      <c r="N900" s="75" t="s">
        <v>104</v>
      </c>
      <c r="O900" s="75"/>
      <c r="P900" s="75" t="s">
        <v>168</v>
      </c>
      <c r="Q900" s="75"/>
      <c r="R900" s="75" t="s">
        <v>105</v>
      </c>
      <c r="S900" s="75"/>
      <c r="T900" s="75" t="s">
        <v>106</v>
      </c>
      <c r="U900" s="75"/>
      <c r="V900" s="75" t="s">
        <v>107</v>
      </c>
      <c r="W900" s="75"/>
      <c r="X900" s="75" t="s">
        <v>108</v>
      </c>
      <c r="Y900" s="75"/>
      <c r="Z900" s="75" t="s">
        <v>109</v>
      </c>
      <c r="AA900" s="75"/>
      <c r="AB900" s="75" t="s">
        <v>110</v>
      </c>
      <c r="AC900" s="75"/>
      <c r="AD900" s="75" t="s">
        <v>111</v>
      </c>
      <c r="AE900" s="75"/>
      <c r="AF900" s="75" t="s">
        <v>112</v>
      </c>
    </row>
    <row r="901" spans="1:33" ht="15" hidden="1" customHeight="1" x14ac:dyDescent="0.25">
      <c r="A901" s="96" t="s">
        <v>0</v>
      </c>
      <c r="B901" s="96">
        <f>$D$6</f>
        <v>2017</v>
      </c>
      <c r="C901" s="96">
        <f>$E$6</f>
        <v>2018</v>
      </c>
      <c r="D901" s="96">
        <f>$D$6</f>
        <v>2017</v>
      </c>
      <c r="E901" s="96">
        <f>$E$6</f>
        <v>2018</v>
      </c>
      <c r="F901" s="96">
        <f>$D$6</f>
        <v>2017</v>
      </c>
      <c r="G901" s="96">
        <f>$E$6</f>
        <v>2018</v>
      </c>
      <c r="H901" s="96">
        <f>$D$6</f>
        <v>2017</v>
      </c>
      <c r="I901" s="96">
        <f>$E$6</f>
        <v>2018</v>
      </c>
      <c r="J901" s="96">
        <f>$D$6</f>
        <v>2017</v>
      </c>
      <c r="K901" s="96">
        <f>$E$6</f>
        <v>2018</v>
      </c>
      <c r="L901" s="96">
        <f>$D$6</f>
        <v>2017</v>
      </c>
      <c r="M901" s="96">
        <f>$E$6</f>
        <v>2018</v>
      </c>
      <c r="N901" s="96">
        <f>$D$6</f>
        <v>2017</v>
      </c>
      <c r="O901" s="96">
        <f>$E$6</f>
        <v>2018</v>
      </c>
      <c r="P901" s="96">
        <f>$D$6</f>
        <v>2017</v>
      </c>
      <c r="Q901" s="96">
        <f>$E$6</f>
        <v>2018</v>
      </c>
      <c r="R901" s="96">
        <f>$D$6</f>
        <v>2017</v>
      </c>
      <c r="S901" s="96">
        <f>$E$6</f>
        <v>2018</v>
      </c>
      <c r="T901" s="96">
        <f>$D$6</f>
        <v>2017</v>
      </c>
      <c r="U901" s="96">
        <f>$E$6</f>
        <v>2018</v>
      </c>
      <c r="V901" s="96">
        <f>$D$6</f>
        <v>2017</v>
      </c>
      <c r="W901" s="96">
        <f>$E$6</f>
        <v>2018</v>
      </c>
      <c r="X901" s="96">
        <f>$D$6</f>
        <v>2017</v>
      </c>
      <c r="Y901" s="96">
        <f>$E$6</f>
        <v>2018</v>
      </c>
      <c r="Z901" s="96">
        <f>$D$6</f>
        <v>2017</v>
      </c>
      <c r="AA901" s="96">
        <f>$E$6</f>
        <v>2018</v>
      </c>
      <c r="AB901" s="96">
        <f>$D$6</f>
        <v>2017</v>
      </c>
      <c r="AC901" s="96">
        <f>$E$6</f>
        <v>2018</v>
      </c>
      <c r="AD901" s="96">
        <f>$D$6</f>
        <v>2017</v>
      </c>
      <c r="AE901" s="96">
        <f>$E$6</f>
        <v>2018</v>
      </c>
      <c r="AF901" s="96">
        <f>$D$6</f>
        <v>2017</v>
      </c>
      <c r="AG901" s="96">
        <f>$E$6</f>
        <v>2018</v>
      </c>
    </row>
    <row r="902" spans="1:33" ht="128.25" hidden="1" customHeight="1" x14ac:dyDescent="0.25">
      <c r="A902" s="97" t="s">
        <v>5</v>
      </c>
      <c r="B902" s="98">
        <v>102.35015576311339</v>
      </c>
      <c r="C902" s="98">
        <v>102.20144995663907</v>
      </c>
      <c r="D902" s="98">
        <v>108.38</v>
      </c>
      <c r="E902" s="98">
        <v>103.477</v>
      </c>
      <c r="F902" s="98">
        <v>98.992999999999995</v>
      </c>
      <c r="G902" s="98">
        <v>103.54</v>
      </c>
      <c r="H902" s="99">
        <v>0.13092763293135717</v>
      </c>
      <c r="I902" s="99">
        <v>0.12894323394726137</v>
      </c>
      <c r="J902" s="100">
        <v>101</v>
      </c>
      <c r="K902" s="100">
        <v>107</v>
      </c>
      <c r="L902" s="101">
        <v>340.49504950495049</v>
      </c>
      <c r="M902" s="101">
        <v>483.19713402061859</v>
      </c>
      <c r="N902" s="101">
        <v>55.5440280788686</v>
      </c>
      <c r="O902" s="101">
        <v>56.752817783343801</v>
      </c>
      <c r="P902" s="101">
        <v>53.06</v>
      </c>
      <c r="Q902" s="101">
        <v>55.55</v>
      </c>
      <c r="R902" s="102">
        <v>34.615384615384613</v>
      </c>
      <c r="S902" s="102">
        <v>56.756756756756758</v>
      </c>
      <c r="T902" s="103">
        <v>20</v>
      </c>
      <c r="U902" s="103">
        <v>20</v>
      </c>
      <c r="V902" s="104">
        <v>5.0464199792110698</v>
      </c>
      <c r="W902" s="104">
        <v>5.7308383185921699</v>
      </c>
      <c r="X902" s="98">
        <v>2.0104940684677701</v>
      </c>
      <c r="Y902" s="98">
        <v>10.153649413695367</v>
      </c>
      <c r="Z902" s="104">
        <v>48.598990000000001</v>
      </c>
      <c r="AA902" s="104">
        <v>47.457429999999995</v>
      </c>
      <c r="AB902" s="103">
        <v>12.0152</v>
      </c>
      <c r="AC902" s="103">
        <v>12.889239999999999</v>
      </c>
      <c r="AD902" s="103">
        <v>28.8538</v>
      </c>
      <c r="AE902" s="103">
        <v>26.813379999999999</v>
      </c>
      <c r="AF902" s="98">
        <v>23.628482720000008</v>
      </c>
      <c r="AG902" s="98">
        <v>24.633384449999998</v>
      </c>
    </row>
    <row r="903" spans="1:33" ht="128.25" hidden="1" customHeight="1" x14ac:dyDescent="0.25">
      <c r="A903" s="97" t="s">
        <v>6</v>
      </c>
      <c r="B903" s="98">
        <v>100.20495314148792</v>
      </c>
      <c r="C903" s="98">
        <v>115.85854355850597</v>
      </c>
      <c r="D903" s="98">
        <v>97.792000000000002</v>
      </c>
      <c r="E903" s="98">
        <v>121.721</v>
      </c>
      <c r="F903" s="98">
        <v>101.499</v>
      </c>
      <c r="G903" s="98">
        <v>107.735</v>
      </c>
      <c r="H903" s="99">
        <v>0.16188745415478423</v>
      </c>
      <c r="I903" s="99">
        <v>0.10972851097766423</v>
      </c>
      <c r="J903" s="100">
        <v>118</v>
      </c>
      <c r="K903" s="100">
        <v>142</v>
      </c>
      <c r="L903" s="101">
        <v>416.11111111111109</v>
      </c>
      <c r="M903" s="101">
        <v>500.48645833333342</v>
      </c>
      <c r="N903" s="101">
        <v>56.329769672195603</v>
      </c>
      <c r="O903" s="101">
        <v>64.982753310748393</v>
      </c>
      <c r="P903" s="101">
        <v>41.52</v>
      </c>
      <c r="Q903" s="101">
        <v>51.77</v>
      </c>
      <c r="R903" s="102">
        <v>29.166666666666668</v>
      </c>
      <c r="S903" s="102">
        <v>47.959183673469383</v>
      </c>
      <c r="T903" s="103">
        <v>0</v>
      </c>
      <c r="U903" s="103">
        <v>21.428571428571427</v>
      </c>
      <c r="V903" s="104">
        <v>6.7690136100254703</v>
      </c>
      <c r="W903" s="104">
        <v>6.5015201427615299</v>
      </c>
      <c r="X903" s="98">
        <v>11.8338100961655</v>
      </c>
      <c r="Y903" s="98">
        <v>12.117430460978627</v>
      </c>
      <c r="Z903" s="104">
        <v>70.800560000000019</v>
      </c>
      <c r="AA903" s="104">
        <v>70.947270000000003</v>
      </c>
      <c r="AB903" s="103">
        <v>20.048739999999999</v>
      </c>
      <c r="AC903" s="103">
        <v>19.478660000000001</v>
      </c>
      <c r="AD903" s="103">
        <v>40.775010000000002</v>
      </c>
      <c r="AE903" s="103">
        <v>41.189100000000003</v>
      </c>
      <c r="AF903" s="98">
        <v>36.850926260000008</v>
      </c>
      <c r="AG903" s="98">
        <v>37.551133609999994</v>
      </c>
    </row>
    <row r="904" spans="1:33" ht="141" hidden="1" customHeight="1" x14ac:dyDescent="0.25">
      <c r="A904" s="97" t="s">
        <v>7</v>
      </c>
      <c r="B904" s="98">
        <v>97.576273179768563</v>
      </c>
      <c r="C904" s="98">
        <v>104.24286148099364</v>
      </c>
      <c r="D904" s="98">
        <v>94.751000000000005</v>
      </c>
      <c r="E904" s="98">
        <v>101.78700000000001</v>
      </c>
      <c r="F904" s="98">
        <v>109.378</v>
      </c>
      <c r="G904" s="98">
        <v>107.38</v>
      </c>
      <c r="H904" s="99">
        <v>0.19933170864657909</v>
      </c>
      <c r="I904" s="99">
        <v>0.12484610755227273</v>
      </c>
      <c r="J904" s="100">
        <v>127</v>
      </c>
      <c r="K904" s="100">
        <v>139</v>
      </c>
      <c r="L904" s="101">
        <v>468.58139534883719</v>
      </c>
      <c r="M904" s="101">
        <v>505.00097142857146</v>
      </c>
      <c r="N904" s="101">
        <v>69.432152588555894</v>
      </c>
      <c r="O904" s="101">
        <v>114.94928705945701</v>
      </c>
      <c r="P904" s="101">
        <v>48.66</v>
      </c>
      <c r="Q904" s="101">
        <v>55.88</v>
      </c>
      <c r="R904" s="102">
        <v>42.857142857142854</v>
      </c>
      <c r="S904" s="102">
        <v>38.571428571428577</v>
      </c>
      <c r="T904" s="103">
        <v>33.333333333333329</v>
      </c>
      <c r="U904" s="103">
        <v>100</v>
      </c>
      <c r="V904" s="104">
        <v>3.9395030492031098</v>
      </c>
      <c r="W904" s="104">
        <v>10.277389739036201</v>
      </c>
      <c r="X904" s="98">
        <v>3.78283478863831</v>
      </c>
      <c r="Y904" s="98">
        <v>5.5132520697263434</v>
      </c>
      <c r="Z904" s="104">
        <v>46.189830000000001</v>
      </c>
      <c r="AA904" s="104">
        <v>45.910170000000001</v>
      </c>
      <c r="AB904" s="103">
        <v>12.661799999999999</v>
      </c>
      <c r="AC904" s="103">
        <v>12.61336</v>
      </c>
      <c r="AD904" s="103">
        <v>23.962330000000001</v>
      </c>
      <c r="AE904" s="103">
        <v>26.267890000000001</v>
      </c>
      <c r="AF904" s="98">
        <v>23.966454599999988</v>
      </c>
      <c r="AG904" s="98">
        <v>25.690242429999998</v>
      </c>
    </row>
    <row r="905" spans="1:33" ht="115.5" hidden="1" customHeight="1" x14ac:dyDescent="0.25">
      <c r="A905" s="97" t="s">
        <v>8</v>
      </c>
      <c r="B905" s="98">
        <v>94.520240978810421</v>
      </c>
      <c r="C905" s="98">
        <v>111.87128752134608</v>
      </c>
      <c r="D905" s="98">
        <v>92.281999999999996</v>
      </c>
      <c r="E905" s="98">
        <v>114.932</v>
      </c>
      <c r="F905" s="98">
        <v>96.561999999999998</v>
      </c>
      <c r="G905" s="98">
        <v>110.276</v>
      </c>
      <c r="H905" s="99">
        <v>0.13135059773828403</v>
      </c>
      <c r="I905" s="99">
        <v>0.13436758604064783</v>
      </c>
      <c r="J905" s="100">
        <v>143</v>
      </c>
      <c r="K905" s="100">
        <v>222</v>
      </c>
      <c r="L905" s="101">
        <v>446.13725490196077</v>
      </c>
      <c r="M905" s="101">
        <v>608.87786206896544</v>
      </c>
      <c r="N905" s="101">
        <v>119.667142565776</v>
      </c>
      <c r="O905" s="101">
        <v>105.278314310799</v>
      </c>
      <c r="P905" s="101">
        <v>65.33</v>
      </c>
      <c r="Q905" s="101">
        <v>71.459999999999994</v>
      </c>
      <c r="R905" s="102">
        <v>32.432432432432435</v>
      </c>
      <c r="S905" s="102">
        <v>61.818181818181813</v>
      </c>
      <c r="T905" s="103">
        <v>23.076923076923077</v>
      </c>
      <c r="U905" s="103">
        <v>0</v>
      </c>
      <c r="V905" s="104">
        <v>13.8044275716392</v>
      </c>
      <c r="W905" s="104">
        <v>16.581794145580108</v>
      </c>
      <c r="X905" s="98">
        <v>15.8428148888141</v>
      </c>
      <c r="Y905" s="98">
        <v>15.631532850103842</v>
      </c>
      <c r="Z905" s="104">
        <v>77.283879999999996</v>
      </c>
      <c r="AA905" s="104">
        <v>76.131529999999998</v>
      </c>
      <c r="AB905" s="103">
        <v>23.417909999999999</v>
      </c>
      <c r="AC905" s="103">
        <v>22.513010000000001</v>
      </c>
      <c r="AD905" s="103">
        <v>44.893859999999997</v>
      </c>
      <c r="AE905" s="103">
        <v>43.375219999999999</v>
      </c>
      <c r="AF905" s="98">
        <v>42.095877549999983</v>
      </c>
      <c r="AG905" s="98">
        <v>42.709731420000004</v>
      </c>
    </row>
    <row r="906" spans="1:33" ht="115.5" hidden="1" customHeight="1" x14ac:dyDescent="0.25">
      <c r="A906" s="97" t="s">
        <v>9</v>
      </c>
      <c r="B906" s="98">
        <v>101.3301677404979</v>
      </c>
      <c r="C906" s="98">
        <v>104.50010390089591</v>
      </c>
      <c r="D906" s="98">
        <v>94.034999999999997</v>
      </c>
      <c r="E906" s="98">
        <v>104.077</v>
      </c>
      <c r="F906" s="98">
        <v>114.767</v>
      </c>
      <c r="G906" s="98">
        <v>109.35299999999999</v>
      </c>
      <c r="H906" s="99">
        <v>0.15079461214367915</v>
      </c>
      <c r="I906" s="99">
        <v>0.14878389247090298</v>
      </c>
      <c r="J906" s="100">
        <v>130</v>
      </c>
      <c r="K906" s="100">
        <v>147</v>
      </c>
      <c r="L906" s="101">
        <v>410.98809523809524</v>
      </c>
      <c r="M906" s="101">
        <v>576.07129411764708</v>
      </c>
      <c r="N906" s="101">
        <v>64.635770234987007</v>
      </c>
      <c r="O906" s="101">
        <v>65.284580025073097</v>
      </c>
      <c r="P906" s="101">
        <v>44.11</v>
      </c>
      <c r="Q906" s="101">
        <v>51.84</v>
      </c>
      <c r="R906" s="102">
        <v>52.631578947368418</v>
      </c>
      <c r="S906" s="102">
        <v>23.75</v>
      </c>
      <c r="T906" s="103">
        <v>42.857142857142854</v>
      </c>
      <c r="U906" s="103">
        <v>31.25</v>
      </c>
      <c r="V906" s="104">
        <v>13.879299905808001</v>
      </c>
      <c r="W906" s="104">
        <v>13.371900193656</v>
      </c>
      <c r="X906" s="98">
        <v>7.6777767414855003</v>
      </c>
      <c r="Y906" s="98">
        <v>18.183881981882642</v>
      </c>
      <c r="Z906" s="104">
        <v>47.715909999999994</v>
      </c>
      <c r="AA906" s="104">
        <v>49.867980000000003</v>
      </c>
      <c r="AB906" s="103">
        <v>13.999409999999999</v>
      </c>
      <c r="AC906" s="103">
        <v>13.51215</v>
      </c>
      <c r="AD906" s="103">
        <v>24.058589999999999</v>
      </c>
      <c r="AE906" s="103">
        <v>26.615919999999999</v>
      </c>
      <c r="AF906" s="98">
        <v>24.046429109999991</v>
      </c>
      <c r="AG906" s="98">
        <v>25.502019529999998</v>
      </c>
    </row>
    <row r="907" spans="1:33" ht="141" hidden="1" customHeight="1" x14ac:dyDescent="0.25">
      <c r="A907" s="97" t="s">
        <v>10</v>
      </c>
      <c r="B907" s="98">
        <v>108.21129093296429</v>
      </c>
      <c r="C907" s="98">
        <v>109.48569801436274</v>
      </c>
      <c r="D907" s="98">
        <v>115.10899999999999</v>
      </c>
      <c r="E907" s="98">
        <v>116.44799999999999</v>
      </c>
      <c r="F907" s="98">
        <v>106.88</v>
      </c>
      <c r="G907" s="98">
        <v>105.19</v>
      </c>
      <c r="H907" s="99">
        <v>0.21124482840632633</v>
      </c>
      <c r="I907" s="99">
        <v>0.18852802289282125</v>
      </c>
      <c r="J907" s="100">
        <v>79</v>
      </c>
      <c r="K907" s="100">
        <v>79</v>
      </c>
      <c r="L907" s="101">
        <v>364.4</v>
      </c>
      <c r="M907" s="101">
        <v>508.67310000000003</v>
      </c>
      <c r="N907" s="101">
        <v>39.406110538963297</v>
      </c>
      <c r="O907" s="101">
        <v>44.950843274372701</v>
      </c>
      <c r="P907" s="101">
        <v>54.34</v>
      </c>
      <c r="Q907" s="101">
        <v>62.87</v>
      </c>
      <c r="R907" s="102">
        <v>53.333333333333336</v>
      </c>
      <c r="S907" s="102">
        <v>71.084337349397586</v>
      </c>
      <c r="T907" s="105">
        <v>18.181818181818183</v>
      </c>
      <c r="U907" s="105">
        <v>87.5</v>
      </c>
      <c r="V907" s="104">
        <v>17.4660796122647</v>
      </c>
      <c r="W907" s="104">
        <v>5.0365956832491197</v>
      </c>
      <c r="X907" s="98">
        <v>2.7847669475905801</v>
      </c>
      <c r="Y907" s="98">
        <v>21.094353741415446</v>
      </c>
      <c r="Z907" s="104">
        <v>32.81738</v>
      </c>
      <c r="AA907" s="104">
        <v>33.995189999999994</v>
      </c>
      <c r="AB907" s="103">
        <v>7.8025099999999998</v>
      </c>
      <c r="AC907" s="103">
        <v>8.3428799999999992</v>
      </c>
      <c r="AD907" s="103">
        <v>18.67454</v>
      </c>
      <c r="AE907" s="103">
        <v>19.72015</v>
      </c>
      <c r="AF907" s="98">
        <v>17.306326600000006</v>
      </c>
      <c r="AG907" s="98">
        <v>18.501967680000003</v>
      </c>
    </row>
    <row r="908" spans="1:33" ht="128.25" hidden="1" customHeight="1" x14ac:dyDescent="0.25">
      <c r="A908" s="97" t="s">
        <v>11</v>
      </c>
      <c r="B908" s="98">
        <v>103.0815669659241</v>
      </c>
      <c r="C908" s="98">
        <v>110.11889618551167</v>
      </c>
      <c r="D908" s="98">
        <v>96.828999999999994</v>
      </c>
      <c r="E908" s="98">
        <v>105.911</v>
      </c>
      <c r="F908" s="98">
        <v>111.17100000000001</v>
      </c>
      <c r="G908" s="98">
        <v>113.65900000000001</v>
      </c>
      <c r="H908" s="99">
        <v>0.12719477867826809</v>
      </c>
      <c r="I908" s="99">
        <v>0.11203404109688665</v>
      </c>
      <c r="J908" s="100">
        <v>93</v>
      </c>
      <c r="K908" s="100">
        <v>106</v>
      </c>
      <c r="L908" s="101">
        <v>366.45323741007195</v>
      </c>
      <c r="M908" s="101">
        <v>449.24150649350651</v>
      </c>
      <c r="N908" s="101">
        <v>53.885217983651202</v>
      </c>
      <c r="O908" s="101">
        <v>61.501380126183001</v>
      </c>
      <c r="P908" s="101">
        <v>61.14</v>
      </c>
      <c r="Q908" s="101">
        <v>58.18</v>
      </c>
      <c r="R908" s="102">
        <v>36.363636363636367</v>
      </c>
      <c r="S908" s="102">
        <v>75.490196078431367</v>
      </c>
      <c r="T908" s="103">
        <v>0</v>
      </c>
      <c r="U908" s="103">
        <v>75</v>
      </c>
      <c r="V908" s="104">
        <v>5.3335513612791399</v>
      </c>
      <c r="W908" s="104">
        <v>6.7657885741030404</v>
      </c>
      <c r="X908" s="98">
        <v>7.4221517883615098</v>
      </c>
      <c r="Y908" s="98">
        <v>5.6284432283187327</v>
      </c>
      <c r="Z908" s="104">
        <v>37.212859999999992</v>
      </c>
      <c r="AA908" s="104">
        <v>36.90117</v>
      </c>
      <c r="AB908" s="103">
        <v>11.254849999999999</v>
      </c>
      <c r="AC908" s="103">
        <v>11.22781</v>
      </c>
      <c r="AD908" s="103">
        <v>20.28622</v>
      </c>
      <c r="AE908" s="103">
        <v>20.514849999999999</v>
      </c>
      <c r="AF908" s="98">
        <v>18.996831359999995</v>
      </c>
      <c r="AG908" s="98">
        <v>19.686154170000002</v>
      </c>
    </row>
    <row r="909" spans="1:33" ht="141" hidden="1" customHeight="1" x14ac:dyDescent="0.25">
      <c r="A909" s="97" t="s">
        <v>12</v>
      </c>
      <c r="B909" s="98">
        <v>96.067685426325582</v>
      </c>
      <c r="C909" s="98">
        <v>113.39962804545347</v>
      </c>
      <c r="D909" s="98">
        <v>87.989000000000004</v>
      </c>
      <c r="E909" s="98">
        <v>109.803</v>
      </c>
      <c r="F909" s="98">
        <v>118.965</v>
      </c>
      <c r="G909" s="98">
        <v>132.32499999999999</v>
      </c>
      <c r="H909" s="99">
        <v>0.17046039319555645</v>
      </c>
      <c r="I909" s="99">
        <v>0.17940903457844487</v>
      </c>
      <c r="J909" s="100">
        <v>112</v>
      </c>
      <c r="K909" s="100">
        <v>119</v>
      </c>
      <c r="L909" s="101">
        <v>605.15053763440858</v>
      </c>
      <c r="M909" s="101">
        <v>494.40264864864872</v>
      </c>
      <c r="N909" s="101">
        <v>62.377856875234201</v>
      </c>
      <c r="O909" s="101">
        <v>72.3074707775707</v>
      </c>
      <c r="P909" s="101">
        <v>49.13</v>
      </c>
      <c r="Q909" s="101">
        <v>56.3</v>
      </c>
      <c r="R909" s="102">
        <v>27.027027027027028</v>
      </c>
      <c r="S909" s="102">
        <v>25.510204081632654</v>
      </c>
      <c r="T909" s="103">
        <v>75</v>
      </c>
      <c r="U909" s="103">
        <v>0</v>
      </c>
      <c r="V909" s="104">
        <v>16.084712703457001</v>
      </c>
      <c r="W909" s="104">
        <v>12.1618703127819</v>
      </c>
      <c r="X909" s="98">
        <v>13.010722937870201</v>
      </c>
      <c r="Y909" s="98">
        <v>20.936660050540681</v>
      </c>
      <c r="Z909" s="104">
        <v>43.930110000000006</v>
      </c>
      <c r="AA909" s="104">
        <v>41.462809999999998</v>
      </c>
      <c r="AB909" s="103">
        <v>12.80383</v>
      </c>
      <c r="AC909" s="103">
        <v>11.43512</v>
      </c>
      <c r="AD909" s="103">
        <v>18.518280000000001</v>
      </c>
      <c r="AE909" s="103">
        <v>18.692399999999999</v>
      </c>
      <c r="AF909" s="98">
        <v>22.192328270000004</v>
      </c>
      <c r="AG909" s="98">
        <v>21.364305499999997</v>
      </c>
    </row>
    <row r="910" spans="1:33" ht="128.25" hidden="1" customHeight="1" x14ac:dyDescent="0.25">
      <c r="A910" s="97" t="s">
        <v>13</v>
      </c>
      <c r="B910" s="98">
        <v>110.21633169222218</v>
      </c>
      <c r="C910" s="98">
        <v>107.31661974791574</v>
      </c>
      <c r="D910" s="98">
        <v>108.33</v>
      </c>
      <c r="E910" s="98">
        <v>100.646</v>
      </c>
      <c r="F910" s="98">
        <v>110.95399999999999</v>
      </c>
      <c r="G910" s="98">
        <v>113.673</v>
      </c>
      <c r="H910" s="99">
        <v>0.13935810085322328</v>
      </c>
      <c r="I910" s="99">
        <v>0.13787579656753526</v>
      </c>
      <c r="J910" s="100">
        <v>129</v>
      </c>
      <c r="K910" s="100">
        <v>110</v>
      </c>
      <c r="L910" s="101">
        <v>386.15476190476193</v>
      </c>
      <c r="M910" s="101">
        <v>512.43425242718445</v>
      </c>
      <c r="N910" s="101">
        <v>50.809896081609303</v>
      </c>
      <c r="O910" s="101">
        <v>55.4916020671835</v>
      </c>
      <c r="P910" s="101">
        <v>35.619999999999997</v>
      </c>
      <c r="Q910" s="101">
        <v>41.46</v>
      </c>
      <c r="R910" s="102">
        <v>64.102564102564102</v>
      </c>
      <c r="S910" s="102">
        <v>62.99212598425197</v>
      </c>
      <c r="T910" s="103">
        <v>100</v>
      </c>
      <c r="U910" s="103">
        <v>28.571428571428569</v>
      </c>
      <c r="V910" s="104">
        <v>6.7438289374107603</v>
      </c>
      <c r="W910" s="104">
        <v>8.3913466532398306</v>
      </c>
      <c r="X910" s="98">
        <v>7.3110366009532504</v>
      </c>
      <c r="Y910" s="98">
        <v>7.1205378996465711</v>
      </c>
      <c r="Z910" s="104">
        <v>64.926230000000004</v>
      </c>
      <c r="AA910" s="104">
        <v>65.647019999999998</v>
      </c>
      <c r="AB910" s="103">
        <v>18.68477</v>
      </c>
      <c r="AC910" s="103">
        <v>19.643039999999999</v>
      </c>
      <c r="AD910" s="103">
        <v>36.509689999999999</v>
      </c>
      <c r="AE910" s="103">
        <v>36.202829999999999</v>
      </c>
      <c r="AF910" s="98">
        <v>33.79555173</v>
      </c>
      <c r="AG910" s="98">
        <v>35.270609039999989</v>
      </c>
    </row>
    <row r="911" spans="1:33" ht="128.25" hidden="1" customHeight="1" x14ac:dyDescent="0.25">
      <c r="A911" s="97" t="s">
        <v>14</v>
      </c>
      <c r="B911" s="98">
        <v>93.805901667941527</v>
      </c>
      <c r="C911" s="98">
        <v>105.130334078179</v>
      </c>
      <c r="D911" s="98">
        <v>88.275999999999996</v>
      </c>
      <c r="E911" s="98">
        <v>102.64100000000001</v>
      </c>
      <c r="F911" s="98">
        <v>101.20399999999999</v>
      </c>
      <c r="G911" s="98">
        <v>108.223</v>
      </c>
      <c r="H911" s="99">
        <v>0.1311366779333939</v>
      </c>
      <c r="I911" s="99">
        <v>0.12250904721215652</v>
      </c>
      <c r="J911" s="100">
        <v>147</v>
      </c>
      <c r="K911" s="100">
        <v>159</v>
      </c>
      <c r="L911" s="101">
        <v>426.96103896103898</v>
      </c>
      <c r="M911" s="101">
        <v>598.18925581395354</v>
      </c>
      <c r="N911" s="101">
        <v>48.8326812728221</v>
      </c>
      <c r="O911" s="101">
        <v>51.588790474807602</v>
      </c>
      <c r="P911" s="101">
        <v>54.39</v>
      </c>
      <c r="Q911" s="101">
        <v>64.94</v>
      </c>
      <c r="R911" s="102">
        <v>59.45945945945946</v>
      </c>
      <c r="S911" s="102">
        <v>68.235294117647058</v>
      </c>
      <c r="T911" s="103">
        <v>0</v>
      </c>
      <c r="U911" s="103">
        <v>100</v>
      </c>
      <c r="V911" s="104">
        <v>12.145653493664</v>
      </c>
      <c r="W911" s="104">
        <v>18.080018346565399</v>
      </c>
      <c r="X911" s="98">
        <v>8.6138653867776007</v>
      </c>
      <c r="Y911" s="98">
        <v>11.852587323872406</v>
      </c>
      <c r="Z911" s="104">
        <v>47.073670000000007</v>
      </c>
      <c r="AA911" s="104">
        <v>44.844449999999995</v>
      </c>
      <c r="AB911" s="103">
        <v>13.984690000000001</v>
      </c>
      <c r="AC911" s="103">
        <v>13.101190000000001</v>
      </c>
      <c r="AD911" s="103">
        <v>26.001580000000001</v>
      </c>
      <c r="AE911" s="103">
        <v>25.972829999999998</v>
      </c>
      <c r="AF911" s="98">
        <v>23.837908049999992</v>
      </c>
      <c r="AG911" s="98">
        <v>24.48879049</v>
      </c>
    </row>
    <row r="912" spans="1:33" ht="166.5" hidden="1" customHeight="1" x14ac:dyDescent="0.25">
      <c r="A912" s="97" t="s">
        <v>15</v>
      </c>
      <c r="B912" s="98">
        <v>105.8769155008966</v>
      </c>
      <c r="C912" s="98">
        <v>112.45538081768257</v>
      </c>
      <c r="D912" s="98">
        <v>99.006</v>
      </c>
      <c r="E912" s="98">
        <v>114.76300000000001</v>
      </c>
      <c r="F912" s="98">
        <v>117.455</v>
      </c>
      <c r="G912" s="98">
        <v>113.229</v>
      </c>
      <c r="H912" s="99">
        <v>0.1697879507761835</v>
      </c>
      <c r="I912" s="99">
        <v>0.18347928513619291</v>
      </c>
      <c r="J912" s="100">
        <v>116</v>
      </c>
      <c r="K912" s="100">
        <v>131</v>
      </c>
      <c r="L912" s="101">
        <v>515.77692307692303</v>
      </c>
      <c r="M912" s="101">
        <v>566.12399999999991</v>
      </c>
      <c r="N912" s="101">
        <v>69.470397324941004</v>
      </c>
      <c r="O912" s="101">
        <v>73.189568296336603</v>
      </c>
      <c r="P912" s="101">
        <v>54.66</v>
      </c>
      <c r="Q912" s="101">
        <v>61.25</v>
      </c>
      <c r="R912" s="102">
        <v>25.531914893617021</v>
      </c>
      <c r="S912" s="102">
        <v>56.60377358490566</v>
      </c>
      <c r="T912" s="103">
        <v>44.444444444444443</v>
      </c>
      <c r="U912" s="103">
        <v>37.5</v>
      </c>
      <c r="V912" s="104">
        <v>16.854592440035599</v>
      </c>
      <c r="W912" s="104">
        <v>7.1598568385361396</v>
      </c>
      <c r="X912" s="98">
        <v>11.049048394782</v>
      </c>
      <c r="Y912" s="98">
        <v>19.345374685933876</v>
      </c>
      <c r="Z912" s="104">
        <v>52.97334</v>
      </c>
      <c r="AA912" s="104">
        <v>52.19876</v>
      </c>
      <c r="AB912" s="103">
        <v>16.56155</v>
      </c>
      <c r="AC912" s="103">
        <v>14.82488</v>
      </c>
      <c r="AD912" s="103">
        <v>29.24831</v>
      </c>
      <c r="AE912" s="103">
        <v>30.289719999999999</v>
      </c>
      <c r="AF912" s="98">
        <v>30.553336599999991</v>
      </c>
      <c r="AG912" s="98">
        <v>30.626976900000006</v>
      </c>
    </row>
    <row r="913" spans="1:34" ht="141" hidden="1" customHeight="1" x14ac:dyDescent="0.25">
      <c r="A913" s="97" t="s">
        <v>16</v>
      </c>
      <c r="B913" s="98">
        <v>109.34847032727842</v>
      </c>
      <c r="C913" s="98">
        <v>112.25810088848809</v>
      </c>
      <c r="D913" s="98">
        <v>107.227</v>
      </c>
      <c r="E913" s="98">
        <v>115.751</v>
      </c>
      <c r="F913" s="98">
        <v>112.246</v>
      </c>
      <c r="G913" s="98">
        <v>109.119</v>
      </c>
      <c r="H913" s="99">
        <v>0.13089493038124608</v>
      </c>
      <c r="I913" s="99">
        <v>0.13503979455858406</v>
      </c>
      <c r="J913" s="100">
        <v>101</v>
      </c>
      <c r="K913" s="100">
        <v>89</v>
      </c>
      <c r="L913" s="101">
        <v>305.74178403755866</v>
      </c>
      <c r="M913" s="101">
        <v>497.57236708860762</v>
      </c>
      <c r="N913" s="101">
        <v>85.396053760366001</v>
      </c>
      <c r="O913" s="101">
        <v>75.396404335947807</v>
      </c>
      <c r="P913" s="101">
        <v>45.82</v>
      </c>
      <c r="Q913" s="101">
        <v>47.46</v>
      </c>
      <c r="R913" s="102">
        <v>34.615384615384613</v>
      </c>
      <c r="S913" s="102">
        <v>69.841269841269835</v>
      </c>
      <c r="T913" s="103">
        <v>0</v>
      </c>
      <c r="U913" s="103">
        <v>58.620689655172406</v>
      </c>
      <c r="V913" s="104">
        <v>7.51492749919933</v>
      </c>
      <c r="W913" s="104">
        <v>8.0511958215452104</v>
      </c>
      <c r="X913" s="98">
        <v>10.504824382886</v>
      </c>
      <c r="Y913" s="98">
        <v>6.9609396180754572</v>
      </c>
      <c r="Z913" s="104">
        <v>68.867959999999997</v>
      </c>
      <c r="AA913" s="104">
        <v>69.057469999999995</v>
      </c>
      <c r="AB913" s="103">
        <v>20.315090000000001</v>
      </c>
      <c r="AC913" s="103">
        <v>18.980830000000001</v>
      </c>
      <c r="AD913" s="103">
        <v>40.757959999999997</v>
      </c>
      <c r="AE913" s="103">
        <v>42.315449999999998</v>
      </c>
      <c r="AF913" s="98">
        <v>36.039151309999994</v>
      </c>
      <c r="AG913" s="98">
        <v>37.497817459999993</v>
      </c>
    </row>
    <row r="914" spans="1:34" ht="153.75" hidden="1" customHeight="1" x14ac:dyDescent="0.25">
      <c r="A914" s="97" t="s">
        <v>17</v>
      </c>
      <c r="B914" s="98">
        <v>105.3221330646096</v>
      </c>
      <c r="C914" s="98">
        <v>105.9425579068851</v>
      </c>
      <c r="D914" s="98">
        <v>102.16500000000001</v>
      </c>
      <c r="E914" s="98">
        <v>102.07599999999999</v>
      </c>
      <c r="F914" s="98">
        <v>114.872</v>
      </c>
      <c r="G914" s="98">
        <v>120.55500000000001</v>
      </c>
      <c r="H914" s="99">
        <v>0.19033124981681573</v>
      </c>
      <c r="I914" s="99">
        <v>0.17050519355782862</v>
      </c>
      <c r="J914" s="100">
        <v>170</v>
      </c>
      <c r="K914" s="100">
        <v>171</v>
      </c>
      <c r="L914" s="101">
        <v>352.64705882352939</v>
      </c>
      <c r="M914" s="101">
        <v>527.60922077922089</v>
      </c>
      <c r="N914" s="101">
        <v>104.415422077922</v>
      </c>
      <c r="O914" s="101">
        <v>106.45090326340301</v>
      </c>
      <c r="P914" s="101">
        <v>51.29</v>
      </c>
      <c r="Q914" s="101">
        <v>54.89</v>
      </c>
      <c r="R914" s="102">
        <v>41.176470588235297</v>
      </c>
      <c r="S914" s="102">
        <v>63.333333333333329</v>
      </c>
      <c r="T914" s="103">
        <v>50</v>
      </c>
      <c r="U914" s="103">
        <v>36.363636363636367</v>
      </c>
      <c r="V914" s="104">
        <v>6.6681635744376697</v>
      </c>
      <c r="W914" s="104">
        <v>9.5740659843685396</v>
      </c>
      <c r="X914" s="98">
        <v>11.5170434959195</v>
      </c>
      <c r="Y914" s="98">
        <v>5.2586452647457369</v>
      </c>
      <c r="Z914" s="104">
        <v>35.013620000000003</v>
      </c>
      <c r="AA914" s="104">
        <v>35.819429999999997</v>
      </c>
      <c r="AB914" s="103">
        <v>10.03782</v>
      </c>
      <c r="AC914" s="103">
        <v>10.38663</v>
      </c>
      <c r="AD914" s="103">
        <v>19.029109999999999</v>
      </c>
      <c r="AE914" s="103">
        <v>19.454619999999998</v>
      </c>
      <c r="AF914" s="98">
        <v>18.594046239999997</v>
      </c>
      <c r="AG914" s="98">
        <v>19.674573719999998</v>
      </c>
    </row>
    <row r="915" spans="1:34" ht="166.5" hidden="1" customHeight="1" x14ac:dyDescent="0.25">
      <c r="A915" s="97" t="s">
        <v>18</v>
      </c>
      <c r="B915" s="98">
        <v>104.80876142905606</v>
      </c>
      <c r="C915" s="98">
        <v>113.38381125992316</v>
      </c>
      <c r="D915" s="98">
        <v>109.41</v>
      </c>
      <c r="E915" s="98">
        <v>119.249</v>
      </c>
      <c r="F915" s="98">
        <v>101.94799999999999</v>
      </c>
      <c r="G915" s="98">
        <v>107.59399999999999</v>
      </c>
      <c r="H915" s="99">
        <v>0.18118602436728612</v>
      </c>
      <c r="I915" s="99">
        <v>0.17808035205805084</v>
      </c>
      <c r="J915" s="100">
        <v>92</v>
      </c>
      <c r="K915" s="100">
        <v>77</v>
      </c>
      <c r="L915" s="101">
        <v>345.72093023255815</v>
      </c>
      <c r="M915" s="101">
        <v>417.4611315789474</v>
      </c>
      <c r="N915" s="101">
        <v>74.161596958174897</v>
      </c>
      <c r="O915" s="101">
        <v>75.245754766121493</v>
      </c>
      <c r="P915" s="101">
        <v>35.21</v>
      </c>
      <c r="Q915" s="101">
        <v>36.979999999999997</v>
      </c>
      <c r="R915" s="102">
        <v>27.027027027027028</v>
      </c>
      <c r="S915" s="102">
        <v>72.549019607843135</v>
      </c>
      <c r="T915" s="103">
        <v>45.454545454545453</v>
      </c>
      <c r="U915" s="103">
        <v>85.714285714285708</v>
      </c>
      <c r="V915" s="104">
        <v>4.6361208413683803</v>
      </c>
      <c r="W915" s="104">
        <v>6.6375826694270996</v>
      </c>
      <c r="X915" s="98">
        <v>8.5119994195559592</v>
      </c>
      <c r="Y915" s="98">
        <v>8.9946639044508601</v>
      </c>
      <c r="Z915" s="104">
        <v>46.881059999999991</v>
      </c>
      <c r="AA915" s="104">
        <v>47.427990000000001</v>
      </c>
      <c r="AB915" s="103">
        <v>12.63913</v>
      </c>
      <c r="AC915" s="103">
        <v>12.65826</v>
      </c>
      <c r="AD915" s="103">
        <v>29.83541</v>
      </c>
      <c r="AE915" s="103">
        <v>30.500409999999999</v>
      </c>
      <c r="AF915" s="98">
        <v>24.654413640000008</v>
      </c>
      <c r="AG915" s="98">
        <v>25.143996699999999</v>
      </c>
    </row>
    <row r="916" spans="1:34" ht="128.25" hidden="1" customHeight="1" x14ac:dyDescent="0.25">
      <c r="A916" s="97" t="s">
        <v>19</v>
      </c>
      <c r="B916" s="98">
        <v>119.30334422900366</v>
      </c>
      <c r="C916" s="98">
        <v>123.17128885081287</v>
      </c>
      <c r="D916" s="98">
        <v>124.54300000000001</v>
      </c>
      <c r="E916" s="98">
        <v>122.01600000000001</v>
      </c>
      <c r="F916" s="98">
        <v>114.601</v>
      </c>
      <c r="G916" s="98">
        <v>123.001</v>
      </c>
      <c r="H916" s="99">
        <v>0.19871838267508754</v>
      </c>
      <c r="I916" s="99">
        <v>0.17982046537583268</v>
      </c>
      <c r="J916" s="100">
        <v>132</v>
      </c>
      <c r="K916" s="100">
        <v>132</v>
      </c>
      <c r="L916" s="101">
        <v>364.60891089108912</v>
      </c>
      <c r="M916" s="101">
        <v>487.53120000000007</v>
      </c>
      <c r="N916" s="101">
        <v>106.111665727397</v>
      </c>
      <c r="O916" s="101">
        <v>93.026286208387404</v>
      </c>
      <c r="P916" s="101">
        <v>53.85</v>
      </c>
      <c r="Q916" s="101">
        <v>49.46</v>
      </c>
      <c r="R916" s="102">
        <v>52.173913043478258</v>
      </c>
      <c r="S916" s="102">
        <v>78.494623655913969</v>
      </c>
      <c r="T916" s="103">
        <v>40</v>
      </c>
      <c r="U916" s="103">
        <v>71.428571428571431</v>
      </c>
      <c r="V916" s="104">
        <v>9.1492565572116504</v>
      </c>
      <c r="W916" s="104">
        <v>7.68717675547538</v>
      </c>
      <c r="X916" s="98">
        <v>23.391083499339398</v>
      </c>
      <c r="Y916" s="98">
        <v>4.7104638073308989</v>
      </c>
      <c r="Z916" s="104">
        <v>59.131839999999997</v>
      </c>
      <c r="AA916" s="104">
        <v>58.605370000000008</v>
      </c>
      <c r="AB916" s="103">
        <v>14.97519</v>
      </c>
      <c r="AC916" s="103">
        <v>16.585899999999999</v>
      </c>
      <c r="AD916" s="103">
        <v>34.137279999999997</v>
      </c>
      <c r="AE916" s="103">
        <v>34.381830000000001</v>
      </c>
      <c r="AF916" s="98">
        <v>28.737454600000003</v>
      </c>
      <c r="AG916" s="98">
        <v>30.500687759999998</v>
      </c>
    </row>
    <row r="917" spans="1:34" ht="128.25" hidden="1" customHeight="1" x14ac:dyDescent="0.25">
      <c r="A917" s="97" t="s">
        <v>20</v>
      </c>
      <c r="B917" s="98">
        <v>93.926397151835076</v>
      </c>
      <c r="C917" s="98">
        <v>99.797176255651422</v>
      </c>
      <c r="D917" s="98">
        <v>89.265000000000001</v>
      </c>
      <c r="E917" s="98">
        <v>100.88500000000001</v>
      </c>
      <c r="F917" s="98">
        <v>95.713999999999999</v>
      </c>
      <c r="G917" s="98">
        <v>100.592</v>
      </c>
      <c r="H917" s="99">
        <v>0.1519957668195337</v>
      </c>
      <c r="I917" s="99">
        <v>0.1586128562877519</v>
      </c>
      <c r="J917" s="100">
        <v>95</v>
      </c>
      <c r="K917" s="100">
        <v>130</v>
      </c>
      <c r="L917" s="101">
        <v>280.609375</v>
      </c>
      <c r="M917" s="101">
        <v>421.73319402985072</v>
      </c>
      <c r="N917" s="101">
        <v>55.720651653090599</v>
      </c>
      <c r="O917" s="101">
        <v>61.834081346423602</v>
      </c>
      <c r="P917" s="101">
        <v>49.88</v>
      </c>
      <c r="Q917" s="101">
        <v>38.81</v>
      </c>
      <c r="R917" s="102">
        <v>50</v>
      </c>
      <c r="S917" s="102">
        <v>44.444444444444443</v>
      </c>
      <c r="T917" s="103">
        <v>0</v>
      </c>
      <c r="U917" s="103">
        <v>25</v>
      </c>
      <c r="V917" s="104">
        <v>8.9020723086652591</v>
      </c>
      <c r="W917" s="104">
        <v>5.2658169495116498</v>
      </c>
      <c r="X917" s="98">
        <v>10.1093666976303</v>
      </c>
      <c r="Y917" s="98">
        <v>14.864518504547586</v>
      </c>
      <c r="Z917" s="104">
        <v>43.893500000000003</v>
      </c>
      <c r="AA917" s="104">
        <v>42.065389999999994</v>
      </c>
      <c r="AB917" s="103">
        <v>12.33761</v>
      </c>
      <c r="AC917" s="103">
        <v>11.24375</v>
      </c>
      <c r="AD917" s="103">
        <v>25.081140000000001</v>
      </c>
      <c r="AE917" s="103">
        <v>23.781510000000001</v>
      </c>
      <c r="AF917" s="98">
        <v>21.965992789999998</v>
      </c>
      <c r="AG917" s="98">
        <v>21.74829751</v>
      </c>
    </row>
    <row r="918" spans="1:34" ht="141" hidden="1" customHeight="1" x14ac:dyDescent="0.25">
      <c r="A918" s="97" t="s">
        <v>21</v>
      </c>
      <c r="B918" s="98">
        <v>113.64592957770523</v>
      </c>
      <c r="C918" s="98">
        <v>110.68579967550076</v>
      </c>
      <c r="D918" s="98">
        <v>111.461</v>
      </c>
      <c r="E918" s="98">
        <v>106.004</v>
      </c>
      <c r="F918" s="98">
        <v>111.467</v>
      </c>
      <c r="G918" s="98">
        <v>110.642</v>
      </c>
      <c r="H918" s="99">
        <v>0.13498915353604451</v>
      </c>
      <c r="I918" s="99">
        <v>0.12954981876432875</v>
      </c>
      <c r="J918" s="100">
        <v>159</v>
      </c>
      <c r="K918" s="100">
        <v>124</v>
      </c>
      <c r="L918" s="101">
        <v>402.05208333333331</v>
      </c>
      <c r="M918" s="101">
        <v>482.82</v>
      </c>
      <c r="N918" s="101">
        <v>59.554183942706402</v>
      </c>
      <c r="O918" s="101">
        <v>63.6539545369153</v>
      </c>
      <c r="P918" s="101">
        <v>41.38</v>
      </c>
      <c r="Q918" s="101">
        <v>51.27</v>
      </c>
      <c r="R918" s="102">
        <v>28.571428571428573</v>
      </c>
      <c r="S918" s="102">
        <v>67.708333333333343</v>
      </c>
      <c r="T918" s="103">
        <v>0</v>
      </c>
      <c r="U918" s="103">
        <v>33.333333333333329</v>
      </c>
      <c r="V918" s="104">
        <v>9.6798456639485106</v>
      </c>
      <c r="W918" s="104">
        <v>11.8594555072586</v>
      </c>
      <c r="X918" s="98">
        <v>4.2244252522836101</v>
      </c>
      <c r="Y918" s="98">
        <v>5.9846303246568642</v>
      </c>
      <c r="Z918" s="104">
        <v>62.674190000000003</v>
      </c>
      <c r="AA918" s="104">
        <v>63.271680000000003</v>
      </c>
      <c r="AB918" s="103">
        <v>18.991810000000001</v>
      </c>
      <c r="AC918" s="103">
        <v>19.60239</v>
      </c>
      <c r="AD918" s="103">
        <v>36.564970000000002</v>
      </c>
      <c r="AE918" s="103">
        <v>37.854660000000003</v>
      </c>
      <c r="AF918" s="98">
        <v>34.611959049999996</v>
      </c>
      <c r="AG918" s="98">
        <v>36.19257958</v>
      </c>
    </row>
    <row r="919" spans="1:34" ht="128.25" hidden="1" customHeight="1" x14ac:dyDescent="0.25">
      <c r="A919" s="97" t="s">
        <v>22</v>
      </c>
      <c r="B919" s="98">
        <v>102.75935078226608</v>
      </c>
      <c r="C919" s="98">
        <v>104.64653318768188</v>
      </c>
      <c r="D919" s="98">
        <v>96.816000000000003</v>
      </c>
      <c r="E919" s="98">
        <v>101.38</v>
      </c>
      <c r="F919" s="98">
        <v>122.55800000000001</v>
      </c>
      <c r="G919" s="98">
        <v>125.71899999999999</v>
      </c>
      <c r="H919" s="99">
        <v>0.17924965776756152</v>
      </c>
      <c r="I919" s="99">
        <v>0.16730075536043978</v>
      </c>
      <c r="J919" s="100">
        <v>141</v>
      </c>
      <c r="K919" s="100">
        <v>115</v>
      </c>
      <c r="L919" s="101">
        <v>476.58196721311475</v>
      </c>
      <c r="M919" s="101">
        <v>407.77760655737711</v>
      </c>
      <c r="N919" s="101">
        <v>79.480398257622895</v>
      </c>
      <c r="O919" s="101">
        <v>64.0449593371183</v>
      </c>
      <c r="P919" s="101">
        <v>43.81</v>
      </c>
      <c r="Q919" s="101">
        <v>48.38</v>
      </c>
      <c r="R919" s="102">
        <v>33.333333333333336</v>
      </c>
      <c r="S919" s="102">
        <v>65.822784810126578</v>
      </c>
      <c r="T919" s="103">
        <v>0</v>
      </c>
      <c r="U919" s="103">
        <v>55.555555555555557</v>
      </c>
      <c r="V919" s="104">
        <v>6.36915013136037</v>
      </c>
      <c r="W919" s="104">
        <v>7.0067437777100103</v>
      </c>
      <c r="X919" s="98">
        <v>7.9784192583630098</v>
      </c>
      <c r="Y919" s="98">
        <v>7.881058841505217</v>
      </c>
      <c r="Z919" s="104">
        <v>46.449690000000004</v>
      </c>
      <c r="AA919" s="104">
        <v>46.806829999999998</v>
      </c>
      <c r="AB919" s="103">
        <v>14.08489</v>
      </c>
      <c r="AC919" s="103">
        <v>13.3924</v>
      </c>
      <c r="AD919" s="103">
        <v>21.793320000000001</v>
      </c>
      <c r="AE919" s="103">
        <v>21.727789999999999</v>
      </c>
      <c r="AF919" s="98">
        <v>24.115533880000005</v>
      </c>
      <c r="AG919" s="98">
        <v>24.90650638</v>
      </c>
    </row>
    <row r="920" spans="1:34" ht="141" hidden="1" customHeight="1" x14ac:dyDescent="0.25">
      <c r="A920" s="97" t="s">
        <v>23</v>
      </c>
      <c r="B920" s="98">
        <v>97.480442748839096</v>
      </c>
      <c r="C920" s="98">
        <v>103.05729380318927</v>
      </c>
      <c r="D920" s="98">
        <v>90.195999999999998</v>
      </c>
      <c r="E920" s="98">
        <v>95.504999999999995</v>
      </c>
      <c r="F920" s="98">
        <v>103.46299999999999</v>
      </c>
      <c r="G920" s="98">
        <v>112.41200000000001</v>
      </c>
      <c r="H920" s="99">
        <v>0.16720066237572548</v>
      </c>
      <c r="I920" s="99">
        <v>0.16495134727082619</v>
      </c>
      <c r="J920" s="100">
        <v>135</v>
      </c>
      <c r="K920" s="100">
        <v>102</v>
      </c>
      <c r="L920" s="101">
        <v>436.07</v>
      </c>
      <c r="M920" s="101">
        <v>426.86446601941753</v>
      </c>
      <c r="N920" s="101">
        <v>94.512592369175096</v>
      </c>
      <c r="O920" s="101">
        <v>89.014264705882397</v>
      </c>
      <c r="P920" s="101">
        <v>53.88</v>
      </c>
      <c r="Q920" s="101">
        <v>51.31</v>
      </c>
      <c r="R920" s="102">
        <v>55</v>
      </c>
      <c r="S920" s="102">
        <v>53.623188405797109</v>
      </c>
      <c r="T920" s="103">
        <v>40</v>
      </c>
      <c r="U920" s="103">
        <v>66.666666666666657</v>
      </c>
      <c r="V920" s="104">
        <v>10.391782171460299</v>
      </c>
      <c r="W920" s="104">
        <v>11.290101856302901</v>
      </c>
      <c r="X920" s="98">
        <v>6.2268845145233103</v>
      </c>
      <c r="Y920" s="98">
        <v>12.375490351835515</v>
      </c>
      <c r="Z920" s="104">
        <v>43.700890000000001</v>
      </c>
      <c r="AA920" s="104">
        <v>43.301690000000001</v>
      </c>
      <c r="AB920" s="103">
        <v>12.978820000000001</v>
      </c>
      <c r="AC920" s="103">
        <v>12.742850000000001</v>
      </c>
      <c r="AD920" s="103">
        <v>22.997610000000002</v>
      </c>
      <c r="AE920" s="103">
        <v>23.035270000000001</v>
      </c>
      <c r="AF920" s="98">
        <v>22.786953880000002</v>
      </c>
      <c r="AG920" s="98">
        <v>23.081916790000001</v>
      </c>
    </row>
    <row r="921" spans="1:34" ht="141" hidden="1" customHeight="1" x14ac:dyDescent="0.25">
      <c r="A921" s="97" t="s">
        <v>24</v>
      </c>
      <c r="B921" s="98">
        <v>104.11866229110476</v>
      </c>
      <c r="C921" s="98">
        <v>92.634093192253928</v>
      </c>
      <c r="D921" s="98">
        <v>98.652000000000001</v>
      </c>
      <c r="E921" s="98">
        <v>82.423000000000002</v>
      </c>
      <c r="F921" s="98">
        <v>108.93</v>
      </c>
      <c r="G921" s="98">
        <v>104.538</v>
      </c>
      <c r="H921" s="99">
        <v>0.17179780662604857</v>
      </c>
      <c r="I921" s="99">
        <v>0.17484791612432701</v>
      </c>
      <c r="J921" s="100">
        <v>117</v>
      </c>
      <c r="K921" s="100">
        <v>91</v>
      </c>
      <c r="L921" s="101">
        <v>445.9375</v>
      </c>
      <c r="M921" s="101">
        <v>365.26069411764706</v>
      </c>
      <c r="N921" s="101">
        <v>57.297487065779698</v>
      </c>
      <c r="O921" s="101">
        <v>63.522783134808101</v>
      </c>
      <c r="P921" s="101">
        <v>37.25</v>
      </c>
      <c r="Q921" s="101">
        <v>43.77</v>
      </c>
      <c r="R921" s="102">
        <v>76.92307692307692</v>
      </c>
      <c r="S921" s="102">
        <v>58.333333333333336</v>
      </c>
      <c r="T921" s="103">
        <v>100</v>
      </c>
      <c r="U921" s="103">
        <v>60</v>
      </c>
      <c r="V921" s="104">
        <v>9.6558028250381405</v>
      </c>
      <c r="W921" s="104">
        <v>12.463069637330701</v>
      </c>
      <c r="X921" s="98">
        <v>10.8943477124913</v>
      </c>
      <c r="Y921" s="98">
        <v>14.244460559539304</v>
      </c>
      <c r="Z921" s="104">
        <v>54.186099999999996</v>
      </c>
      <c r="AA921" s="104">
        <v>52.859920000000002</v>
      </c>
      <c r="AB921" s="103">
        <v>17.845050000000001</v>
      </c>
      <c r="AC921" s="103">
        <v>16.20458</v>
      </c>
      <c r="AD921" s="103">
        <v>30.004719999999999</v>
      </c>
      <c r="AE921" s="103">
        <v>28.252680000000002</v>
      </c>
      <c r="AF921" s="98">
        <v>29.416618310000008</v>
      </c>
      <c r="AG921" s="98">
        <v>30.560939860000001</v>
      </c>
    </row>
    <row r="922" spans="1:34" ht="128.25" hidden="1" customHeight="1" x14ac:dyDescent="0.25">
      <c r="A922" s="97" t="s">
        <v>25</v>
      </c>
      <c r="B922" s="98">
        <v>99.492484908158019</v>
      </c>
      <c r="C922" s="98">
        <v>111.51082567491426</v>
      </c>
      <c r="D922" s="98">
        <v>93.733999999999995</v>
      </c>
      <c r="E922" s="98">
        <v>105.456</v>
      </c>
      <c r="F922" s="98">
        <v>103.48</v>
      </c>
      <c r="G922" s="98">
        <v>116.181</v>
      </c>
      <c r="H922" s="99">
        <v>0.15629569975671115</v>
      </c>
      <c r="I922" s="99">
        <v>0.15616848618701626</v>
      </c>
      <c r="J922" s="100">
        <v>135</v>
      </c>
      <c r="K922" s="100">
        <v>162</v>
      </c>
      <c r="L922" s="101">
        <v>563.90874524714832</v>
      </c>
      <c r="M922" s="101">
        <v>524.0676796875</v>
      </c>
      <c r="N922" s="101">
        <v>116.58588206508399</v>
      </c>
      <c r="O922" s="101">
        <v>138.29945396550801</v>
      </c>
      <c r="P922" s="101">
        <v>40.17</v>
      </c>
      <c r="Q922" s="101">
        <v>41.66</v>
      </c>
      <c r="R922" s="102">
        <v>27.5</v>
      </c>
      <c r="S922" s="102">
        <v>38.311688311688314</v>
      </c>
      <c r="T922" s="103">
        <v>16.666666666666664</v>
      </c>
      <c r="U922" s="103">
        <v>30</v>
      </c>
      <c r="V922" s="104">
        <v>10.9337931854822</v>
      </c>
      <c r="W922" s="104">
        <v>13.0404433753178</v>
      </c>
      <c r="X922" s="98">
        <v>10.6648328757529</v>
      </c>
      <c r="Y922" s="98">
        <v>10.354122341432308</v>
      </c>
      <c r="Z922" s="104">
        <v>97.061230000000009</v>
      </c>
      <c r="AA922" s="104">
        <v>94.557469999999995</v>
      </c>
      <c r="AB922" s="103">
        <v>29.821850000000001</v>
      </c>
      <c r="AC922" s="103">
        <v>29.4054</v>
      </c>
      <c r="AD922" s="103">
        <v>56.230800000000002</v>
      </c>
      <c r="AE922" s="103">
        <v>54.920749999999998</v>
      </c>
      <c r="AF922" s="98">
        <v>51.701247279999983</v>
      </c>
      <c r="AG922" s="98">
        <v>52.573235790000005</v>
      </c>
    </row>
    <row r="923" spans="1:34" ht="192" hidden="1" customHeight="1" x14ac:dyDescent="0.25">
      <c r="A923" s="97" t="s">
        <v>26</v>
      </c>
      <c r="B923" s="98">
        <v>101.23900413568276</v>
      </c>
      <c r="C923" s="98">
        <v>96.567258482049198</v>
      </c>
      <c r="D923" s="98">
        <v>98.478999999999999</v>
      </c>
      <c r="E923" s="98">
        <v>89.447000000000003</v>
      </c>
      <c r="F923" s="98">
        <v>107.917</v>
      </c>
      <c r="G923" s="98">
        <v>106.434</v>
      </c>
      <c r="H923" s="99">
        <v>0.14859844451261811</v>
      </c>
      <c r="I923" s="99">
        <v>0.1256400793095345</v>
      </c>
      <c r="J923" s="100">
        <v>149</v>
      </c>
      <c r="K923" s="100">
        <v>144</v>
      </c>
      <c r="L923" s="101">
        <v>660.34210526315792</v>
      </c>
      <c r="M923" s="101">
        <v>587.0411511627907</v>
      </c>
      <c r="N923" s="101">
        <v>102.972014432808</v>
      </c>
      <c r="O923" s="101">
        <v>113.22411010915999</v>
      </c>
      <c r="P923" s="101">
        <v>50.24</v>
      </c>
      <c r="Q923" s="101">
        <v>46.08</v>
      </c>
      <c r="R923" s="102">
        <v>22.5</v>
      </c>
      <c r="S923" s="102">
        <v>52.173913043478258</v>
      </c>
      <c r="T923" s="103">
        <v>45.454545454545453</v>
      </c>
      <c r="U923" s="103">
        <v>38.461538461538467</v>
      </c>
      <c r="V923" s="104">
        <v>14.8786507825243</v>
      </c>
      <c r="W923" s="104">
        <v>13.1280327584247</v>
      </c>
      <c r="X923" s="98">
        <v>8.7913000090652904</v>
      </c>
      <c r="Y923" s="98">
        <v>10.205796402248541</v>
      </c>
      <c r="Z923" s="104">
        <v>76.782929999999993</v>
      </c>
      <c r="AA923" s="104">
        <v>77.908090000000001</v>
      </c>
      <c r="AB923" s="103">
        <v>22.923629999999999</v>
      </c>
      <c r="AC923" s="103">
        <v>24.805389999999999</v>
      </c>
      <c r="AD923" s="103">
        <v>40.910339999999998</v>
      </c>
      <c r="AE923" s="103">
        <v>41.523060000000001</v>
      </c>
      <c r="AF923" s="98">
        <v>44.671668560000015</v>
      </c>
      <c r="AG923" s="98">
        <v>45.444564000000007</v>
      </c>
    </row>
    <row r="924" spans="1:34" ht="153.75" hidden="1" customHeight="1" x14ac:dyDescent="0.25">
      <c r="A924" s="97" t="s">
        <v>27</v>
      </c>
      <c r="B924" s="98">
        <v>97.661199941361716</v>
      </c>
      <c r="C924" s="98">
        <v>95.343712403358879</v>
      </c>
      <c r="D924" s="98">
        <v>99.432000000000002</v>
      </c>
      <c r="E924" s="98">
        <v>97.864000000000004</v>
      </c>
      <c r="F924" s="98">
        <v>91.983000000000004</v>
      </c>
      <c r="G924" s="98">
        <v>90.611999999999995</v>
      </c>
      <c r="H924" s="99">
        <v>0.17828611692101526</v>
      </c>
      <c r="I924" s="99">
        <v>0.16934685897284119</v>
      </c>
      <c r="J924" s="100">
        <v>128</v>
      </c>
      <c r="K924" s="100">
        <v>152</v>
      </c>
      <c r="L924" s="101">
        <v>488.97163120567376</v>
      </c>
      <c r="M924" s="101">
        <v>495.73333333333341</v>
      </c>
      <c r="N924" s="101">
        <v>88.043871453948398</v>
      </c>
      <c r="O924" s="101">
        <v>84.753267585551299</v>
      </c>
      <c r="P924" s="101">
        <v>42.31</v>
      </c>
      <c r="Q924" s="101">
        <v>54.98</v>
      </c>
      <c r="R924" s="102">
        <v>37.037037037037038</v>
      </c>
      <c r="S924" s="102">
        <v>49.473684210526315</v>
      </c>
      <c r="T924" s="103">
        <v>25</v>
      </c>
      <c r="U924" s="103">
        <v>28.571428571428569</v>
      </c>
      <c r="V924" s="104">
        <v>8.8857925309683896</v>
      </c>
      <c r="W924" s="104">
        <v>7.0532686546996199</v>
      </c>
      <c r="X924" s="98">
        <v>7.21940603815204</v>
      </c>
      <c r="Y924" s="98">
        <v>5.2421786249046516</v>
      </c>
      <c r="Z924" s="104">
        <v>186.18414000000001</v>
      </c>
      <c r="AA924" s="104">
        <v>188.18609999999998</v>
      </c>
      <c r="AB924" s="103">
        <v>58.985210000000002</v>
      </c>
      <c r="AC924" s="103">
        <v>59.502279999999999</v>
      </c>
      <c r="AD924" s="103">
        <v>111.38890000000001</v>
      </c>
      <c r="AE924" s="103">
        <v>111.3338</v>
      </c>
      <c r="AF924" s="98">
        <v>109.61346176999996</v>
      </c>
      <c r="AG924" s="98">
        <v>114.87301231999999</v>
      </c>
    </row>
    <row r="925" spans="1:34" ht="153.75" hidden="1" customHeight="1" x14ac:dyDescent="0.25">
      <c r="A925" s="97" t="s">
        <v>28</v>
      </c>
      <c r="B925" s="98">
        <v>60.315735449070914</v>
      </c>
      <c r="C925" s="98">
        <v>64.681828682346193</v>
      </c>
      <c r="D925" s="98">
        <v>62.170999999999999</v>
      </c>
      <c r="E925" s="98">
        <v>65.668000000000006</v>
      </c>
      <c r="F925" s="98">
        <v>66.593999999999994</v>
      </c>
      <c r="G925" s="98">
        <v>72.646000000000001</v>
      </c>
      <c r="H925" s="99">
        <v>0.36940172835926527</v>
      </c>
      <c r="I925" s="99">
        <v>0.2767705630260015</v>
      </c>
      <c r="J925" s="100">
        <v>52</v>
      </c>
      <c r="K925" s="100">
        <v>41</v>
      </c>
      <c r="L925" s="101">
        <v>274.125</v>
      </c>
      <c r="M925" s="101">
        <v>414.24882352941177</v>
      </c>
      <c r="N925" s="101">
        <v>31.616626311541602</v>
      </c>
      <c r="O925" s="101">
        <v>26.966985230234599</v>
      </c>
      <c r="P925" s="101">
        <v>27.79</v>
      </c>
      <c r="Q925" s="101">
        <v>23.76</v>
      </c>
      <c r="R925" s="102">
        <v>100</v>
      </c>
      <c r="S925" s="102">
        <v>89.473684210526315</v>
      </c>
      <c r="T925" s="101" t="s">
        <v>175</v>
      </c>
      <c r="U925" s="101">
        <v>66.666666666666657</v>
      </c>
      <c r="V925" s="104">
        <v>3.2734217341147001</v>
      </c>
      <c r="W925" s="104">
        <v>11.3585800032825</v>
      </c>
      <c r="X925" s="98">
        <v>11.358380214693399</v>
      </c>
      <c r="Y925" s="98">
        <v>10.371377800346156</v>
      </c>
      <c r="Z925" s="104">
        <v>14.0448</v>
      </c>
      <c r="AA925" s="104">
        <v>13.85144</v>
      </c>
      <c r="AB925" s="103">
        <v>3.2378399999999998</v>
      </c>
      <c r="AC925" s="103">
        <v>3.38544</v>
      </c>
      <c r="AD925" s="103">
        <v>7.0891400000000004</v>
      </c>
      <c r="AE925" s="103">
        <v>6.9778099999999998</v>
      </c>
      <c r="AF925" s="98">
        <v>8.7590108600000001</v>
      </c>
      <c r="AG925" s="98">
        <v>8.9885131999999999</v>
      </c>
    </row>
    <row r="926" spans="1:34" s="73" customFormat="1" x14ac:dyDescent="0.25">
      <c r="F926" s="77"/>
      <c r="G926" s="77"/>
      <c r="AC926" s="77"/>
      <c r="AE926" s="77"/>
      <c r="AF926" s="33"/>
      <c r="AG926" s="33"/>
      <c r="AH926" s="33"/>
    </row>
    <row r="927" spans="1:34" x14ac:dyDescent="0.25">
      <c r="L927" s="38"/>
      <c r="M927" s="33"/>
      <c r="AE927" s="78"/>
    </row>
    <row r="928" spans="1:34" x14ac:dyDescent="0.25">
      <c r="L928" s="38"/>
      <c r="M928" s="33"/>
    </row>
    <row r="929" spans="12:13" x14ac:dyDescent="0.25">
      <c r="L929" s="38"/>
      <c r="M929" s="33"/>
    </row>
    <row r="930" spans="12:13" x14ac:dyDescent="0.25">
      <c r="L930" s="38"/>
      <c r="M930" s="33"/>
    </row>
    <row r="931" spans="12:13" x14ac:dyDescent="0.25">
      <c r="L931" s="38"/>
      <c r="M931" s="33"/>
    </row>
    <row r="932" spans="12:13" x14ac:dyDescent="0.25">
      <c r="L932" s="38"/>
      <c r="M932" s="33"/>
    </row>
    <row r="933" spans="12:13" x14ac:dyDescent="0.25">
      <c r="L933" s="38"/>
      <c r="M933" s="33"/>
    </row>
  </sheetData>
  <sheetProtection algorithmName="SHA-512" hashValue="jRJvR1xdsMmlSYg9d9kB4Sab7N57ZLAsbxzt9uHCOtsNr8UVaW1W3n7QMVE7Vs99vehwK2bTyqvpElaO6St2uQ==" saltValue="S5RTrvb8EbndgBAc+MVmWQ==" spinCount="100000" sheet="1" objects="1" scenarios="1"/>
  <mergeCells count="4">
    <mergeCell ref="I5:J5"/>
    <mergeCell ref="B5:C5"/>
    <mergeCell ref="B2:C2"/>
    <mergeCell ref="I4:J4"/>
  </mergeCells>
  <conditionalFormatting sqref="I5:J5">
    <cfRule type="cellIs" dxfId="7" priority="8" operator="equal">
      <formula>$B$5</formula>
    </cfRule>
    <cfRule type="cellIs" dxfId="6" priority="13" operator="equal">
      <formula>0</formula>
    </cfRule>
  </conditionalFormatting>
  <conditionalFormatting sqref="I8:J13 J7 I15:J22 J14">
    <cfRule type="cellIs" dxfId="5" priority="12" operator="equal">
      <formula>$I$7</formula>
    </cfRule>
  </conditionalFormatting>
  <conditionalFormatting sqref="I16:J16">
    <cfRule type="cellIs" dxfId="4" priority="11" operator="equal">
      <formula>999</formula>
    </cfRule>
  </conditionalFormatting>
  <conditionalFormatting sqref="B2">
    <cfRule type="cellIs" dxfId="3" priority="4" operator="notEqual">
      <formula>$A$2</formula>
    </cfRule>
  </conditionalFormatting>
  <conditionalFormatting sqref="I4:J4">
    <cfRule type="cellIs" dxfId="2" priority="2" operator="equal">
      <formula>$B$5</formula>
    </cfRule>
    <cfRule type="cellIs" dxfId="1" priority="3" operator="equal">
      <formula>0</formula>
    </cfRule>
  </conditionalFormatting>
  <conditionalFormatting sqref="I14">
    <cfRule type="cellIs" dxfId="0" priority="1" operator="equal">
      <formula>$I$7</formula>
    </cfRule>
  </conditionalFormatting>
  <pageMargins left="0.11811023622047245" right="0.11811023622047245" top="0.19685039370078741" bottom="0.19685039370078741" header="0.31496062992125984" footer="0.31496062992125984"/>
  <pageSetup paperSize="9" orientation="landscape" r:id="rId1"/>
  <ignoredErrors>
    <ignoredError sqref="I8:J9 I11:J11 I13:J13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9">
    <tabColor rgb="FF00B050"/>
  </sheetPr>
  <dimension ref="B1:J38"/>
  <sheetViews>
    <sheetView workbookViewId="0">
      <selection activeCell="S31" sqref="S31"/>
    </sheetView>
  </sheetViews>
  <sheetFormatPr defaultColWidth="9.140625" defaultRowHeight="15" x14ac:dyDescent="0.25"/>
  <cols>
    <col min="1" max="1" width="2.7109375" style="33" customWidth="1"/>
    <col min="2" max="2" width="5.140625" style="33" customWidth="1"/>
    <col min="3" max="3" width="21.42578125" style="33" customWidth="1"/>
    <col min="4" max="9" width="10.42578125" style="33" customWidth="1"/>
    <col min="10" max="10" width="4" style="33" customWidth="1"/>
    <col min="11" max="16384" width="9.140625" style="33"/>
  </cols>
  <sheetData>
    <row r="1" spans="2:10" ht="15" customHeight="1" thickBot="1" x14ac:dyDescent="0.3"/>
    <row r="2" spans="2:10" ht="15.75" x14ac:dyDescent="0.25">
      <c r="B2" s="203" t="s">
        <v>200</v>
      </c>
      <c r="C2" s="193"/>
      <c r="D2" s="193"/>
      <c r="E2" s="193"/>
      <c r="F2" s="193"/>
      <c r="G2" s="193"/>
      <c r="H2" s="193"/>
      <c r="I2" s="194"/>
    </row>
    <row r="3" spans="2:10" x14ac:dyDescent="0.25">
      <c r="B3" s="204"/>
      <c r="C3" s="196"/>
      <c r="D3" s="196"/>
      <c r="E3" s="196"/>
      <c r="F3" s="196"/>
      <c r="G3" s="196"/>
      <c r="H3" s="196"/>
      <c r="I3" s="205"/>
    </row>
    <row r="4" spans="2:10" ht="28.5" customHeight="1" x14ac:dyDescent="0.25">
      <c r="B4" s="206"/>
      <c r="C4" s="207"/>
      <c r="D4" s="424" t="s">
        <v>163</v>
      </c>
      <c r="E4" s="424"/>
      <c r="F4" s="424" t="s">
        <v>164</v>
      </c>
      <c r="G4" s="424"/>
      <c r="H4" s="424" t="s">
        <v>165</v>
      </c>
      <c r="I4" s="425"/>
    </row>
    <row r="5" spans="2:10" ht="14.25" customHeight="1" x14ac:dyDescent="0.25">
      <c r="B5" s="224"/>
      <c r="C5" s="225"/>
      <c r="D5" s="230">
        <f>Overblik!$D$6</f>
        <v>2017</v>
      </c>
      <c r="E5" s="230">
        <f>Overblik!$E$6</f>
        <v>2018</v>
      </c>
      <c r="F5" s="230">
        <f>Overblik!$D$6</f>
        <v>2017</v>
      </c>
      <c r="G5" s="230">
        <f>Overblik!$E$6</f>
        <v>2018</v>
      </c>
      <c r="H5" s="230">
        <f>Overblik!$D$6</f>
        <v>2017</v>
      </c>
      <c r="I5" s="235">
        <f>Overblik!$E$6</f>
        <v>2018</v>
      </c>
    </row>
    <row r="6" spans="2:10" ht="13.5" customHeight="1" x14ac:dyDescent="0.25">
      <c r="B6" s="224"/>
      <c r="C6" s="225"/>
      <c r="D6" s="426" t="s">
        <v>35</v>
      </c>
      <c r="E6" s="430"/>
      <c r="F6" s="426" t="s">
        <v>34</v>
      </c>
      <c r="G6" s="430"/>
      <c r="H6" s="426" t="s">
        <v>159</v>
      </c>
      <c r="I6" s="436"/>
    </row>
    <row r="7" spans="2:10" ht="1.5" customHeight="1" thickBot="1" x14ac:dyDescent="0.3">
      <c r="B7" s="208"/>
      <c r="C7" s="209"/>
      <c r="D7" s="226"/>
      <c r="E7" s="226"/>
      <c r="F7" s="226"/>
      <c r="G7" s="226"/>
      <c r="H7" s="226"/>
      <c r="I7" s="227"/>
    </row>
    <row r="8" spans="2:10" x14ac:dyDescent="0.25">
      <c r="B8" s="123"/>
      <c r="C8" s="400" t="s">
        <v>130</v>
      </c>
      <c r="D8" s="437" t="s">
        <v>173</v>
      </c>
      <c r="E8" s="438"/>
      <c r="F8" s="328" t="s">
        <v>170</v>
      </c>
      <c r="G8" s="325" t="s">
        <v>174</v>
      </c>
      <c r="H8" s="328" t="s">
        <v>182</v>
      </c>
      <c r="I8" s="325" t="s">
        <v>173</v>
      </c>
    </row>
    <row r="9" spans="2:10" x14ac:dyDescent="0.25">
      <c r="B9" s="124"/>
      <c r="C9" s="398" t="s">
        <v>119</v>
      </c>
      <c r="D9" s="233">
        <v>78.934936877440109</v>
      </c>
      <c r="E9" s="326">
        <v>75.259855104081424</v>
      </c>
      <c r="F9" s="233">
        <v>89.319637593621621</v>
      </c>
      <c r="G9" s="232">
        <v>86.262297056199827</v>
      </c>
      <c r="H9" s="233">
        <v>85.526693208430927</v>
      </c>
      <c r="I9" s="232">
        <v>80.886692426584233</v>
      </c>
    </row>
    <row r="10" spans="2:10" ht="15.75" thickBot="1" x14ac:dyDescent="0.3">
      <c r="B10" s="137"/>
      <c r="C10" s="399" t="s">
        <v>37</v>
      </c>
      <c r="D10" s="240">
        <f t="shared" ref="D10:I10" si="0">LARGE(D12:D35,5)</f>
        <v>83.453456790123496</v>
      </c>
      <c r="E10" s="327">
        <f t="shared" si="0"/>
        <v>82.20999999999998</v>
      </c>
      <c r="F10" s="240">
        <f t="shared" si="0"/>
        <v>91.141898734177218</v>
      </c>
      <c r="G10" s="239">
        <f t="shared" si="0"/>
        <v>91.285128205128217</v>
      </c>
      <c r="H10" s="240">
        <f t="shared" si="0"/>
        <v>91.30130434782609</v>
      </c>
      <c r="I10" s="239">
        <f t="shared" si="0"/>
        <v>91.113703703703706</v>
      </c>
    </row>
    <row r="11" spans="2:10" ht="13.5" customHeight="1" thickBot="1" x14ac:dyDescent="0.3">
      <c r="B11" s="350" t="s">
        <v>29</v>
      </c>
      <c r="C11" s="351" t="s">
        <v>0</v>
      </c>
      <c r="D11" s="348"/>
      <c r="E11" s="348"/>
      <c r="F11" s="348"/>
      <c r="G11" s="348"/>
      <c r="H11" s="348"/>
      <c r="I11" s="349"/>
      <c r="J11" s="248"/>
    </row>
    <row r="12" spans="2:10" x14ac:dyDescent="0.25">
      <c r="B12" s="138">
        <v>901</v>
      </c>
      <c r="C12" s="187" t="s">
        <v>5</v>
      </c>
      <c r="D12" s="243">
        <v>79.799578947368346</v>
      </c>
      <c r="E12" s="244">
        <v>78.830000000000013</v>
      </c>
      <c r="F12" s="243">
        <v>87.411398601398616</v>
      </c>
      <c r="G12" s="244">
        <v>95.087852760736197</v>
      </c>
      <c r="H12" s="243">
        <v>93.053819444444443</v>
      </c>
      <c r="I12" s="244">
        <v>83.932589285714286</v>
      </c>
    </row>
    <row r="13" spans="2:10" x14ac:dyDescent="0.25">
      <c r="B13" s="125">
        <v>902</v>
      </c>
      <c r="C13" s="179" t="s">
        <v>6</v>
      </c>
      <c r="D13" s="234">
        <v>78.251357684355639</v>
      </c>
      <c r="E13" s="232">
        <v>71.500000000000014</v>
      </c>
      <c r="F13" s="234">
        <v>89.129758308157108</v>
      </c>
      <c r="G13" s="232">
        <v>90.382211538461547</v>
      </c>
      <c r="H13" s="234">
        <v>69.272402234636857</v>
      </c>
      <c r="I13" s="232">
        <v>63.155939849624055</v>
      </c>
    </row>
    <row r="14" spans="2:10" x14ac:dyDescent="0.25">
      <c r="B14" s="125">
        <v>903</v>
      </c>
      <c r="C14" s="179" t="s">
        <v>7</v>
      </c>
      <c r="D14" s="234">
        <v>82.737735081374254</v>
      </c>
      <c r="E14" s="232">
        <v>78.400000000000006</v>
      </c>
      <c r="F14" s="234">
        <v>90.958793969849268</v>
      </c>
      <c r="G14" s="232">
        <v>81.912095238095233</v>
      </c>
      <c r="H14" s="234">
        <v>87.287372881355935</v>
      </c>
      <c r="I14" s="232">
        <v>75.247128712871287</v>
      </c>
    </row>
    <row r="15" spans="2:10" x14ac:dyDescent="0.25">
      <c r="B15" s="125">
        <v>904</v>
      </c>
      <c r="C15" s="179" t="s">
        <v>8</v>
      </c>
      <c r="D15" s="234">
        <v>66.890554922082828</v>
      </c>
      <c r="E15" s="232">
        <v>61.210000000000008</v>
      </c>
      <c r="F15" s="234">
        <v>92.247796610169502</v>
      </c>
      <c r="G15" s="232">
        <v>89.530170316301707</v>
      </c>
      <c r="H15" s="234">
        <v>90.385480769230782</v>
      </c>
      <c r="I15" s="232">
        <v>86.960108695652181</v>
      </c>
    </row>
    <row r="16" spans="2:10" x14ac:dyDescent="0.25">
      <c r="B16" s="125">
        <v>905</v>
      </c>
      <c r="C16" s="179" t="s">
        <v>9</v>
      </c>
      <c r="D16" s="234">
        <v>81.04672260612044</v>
      </c>
      <c r="E16" s="232">
        <v>77.17</v>
      </c>
      <c r="F16" s="234">
        <v>92.192195121951215</v>
      </c>
      <c r="G16" s="232">
        <v>90.053926701570674</v>
      </c>
      <c r="H16" s="234">
        <v>76.415094339622641</v>
      </c>
      <c r="I16" s="232">
        <v>73.550082644628105</v>
      </c>
    </row>
    <row r="17" spans="2:9" x14ac:dyDescent="0.25">
      <c r="B17" s="125">
        <v>906</v>
      </c>
      <c r="C17" s="179" t="s">
        <v>10</v>
      </c>
      <c r="D17" s="234">
        <v>81.032518248175194</v>
      </c>
      <c r="E17" s="232">
        <v>67.749999999999986</v>
      </c>
      <c r="F17" s="234">
        <v>99.18434426229507</v>
      </c>
      <c r="G17" s="232">
        <v>94.353145161290328</v>
      </c>
      <c r="H17" s="234">
        <v>95.83499999999998</v>
      </c>
      <c r="I17" s="232">
        <v>93.843692307692322</v>
      </c>
    </row>
    <row r="18" spans="2:9" x14ac:dyDescent="0.25">
      <c r="B18" s="125">
        <v>907</v>
      </c>
      <c r="C18" s="179" t="s">
        <v>11</v>
      </c>
      <c r="D18" s="234">
        <v>77.132359005457857</v>
      </c>
      <c r="E18" s="232">
        <v>78.230000000000032</v>
      </c>
      <c r="F18" s="234">
        <v>89.521142857142877</v>
      </c>
      <c r="G18" s="232">
        <v>83.462125984251998</v>
      </c>
      <c r="H18" s="234">
        <v>92.680731707317051</v>
      </c>
      <c r="I18" s="232">
        <v>90.324408602150541</v>
      </c>
    </row>
    <row r="19" spans="2:9" x14ac:dyDescent="0.25">
      <c r="B19" s="125">
        <v>908</v>
      </c>
      <c r="C19" s="179" t="s">
        <v>12</v>
      </c>
      <c r="D19" s="234">
        <v>78.881401230348601</v>
      </c>
      <c r="E19" s="232">
        <v>71.55</v>
      </c>
      <c r="F19" s="234">
        <v>91.333799999999997</v>
      </c>
      <c r="G19" s="232">
        <v>88.495251798561128</v>
      </c>
      <c r="H19" s="234">
        <v>88.135084745762711</v>
      </c>
      <c r="I19" s="232">
        <v>98.682894736842101</v>
      </c>
    </row>
    <row r="20" spans="2:9" x14ac:dyDescent="0.25">
      <c r="B20" s="125">
        <v>909</v>
      </c>
      <c r="C20" s="179" t="s">
        <v>13</v>
      </c>
      <c r="D20" s="234">
        <v>81.783530135301348</v>
      </c>
      <c r="E20" s="232">
        <v>78.17</v>
      </c>
      <c r="F20" s="234">
        <v>86.894054878048777</v>
      </c>
      <c r="G20" s="232">
        <v>86.12185089974291</v>
      </c>
      <c r="H20" s="234">
        <v>86.271274509803902</v>
      </c>
      <c r="I20" s="232">
        <v>76.69883495145632</v>
      </c>
    </row>
    <row r="21" spans="2:9" x14ac:dyDescent="0.25">
      <c r="B21" s="125">
        <v>910</v>
      </c>
      <c r="C21" s="179" t="s">
        <v>14</v>
      </c>
      <c r="D21" s="234">
        <v>63.043962666666665</v>
      </c>
      <c r="E21" s="232">
        <v>48.4</v>
      </c>
      <c r="F21" s="234">
        <v>89.173453608247428</v>
      </c>
      <c r="G21" s="232">
        <v>83.546075949367122</v>
      </c>
      <c r="H21" s="234">
        <v>76.191714285714284</v>
      </c>
      <c r="I21" s="232">
        <v>74.996833333333342</v>
      </c>
    </row>
    <row r="22" spans="2:9" x14ac:dyDescent="0.25">
      <c r="B22" s="125">
        <v>911</v>
      </c>
      <c r="C22" s="179" t="s">
        <v>15</v>
      </c>
      <c r="D22" s="234">
        <v>73.324371179039332</v>
      </c>
      <c r="E22" s="232">
        <v>68.489999999999995</v>
      </c>
      <c r="F22" s="234">
        <v>87.974951923076944</v>
      </c>
      <c r="G22" s="232">
        <v>91.551288888888877</v>
      </c>
      <c r="H22" s="234">
        <v>89.99988888888889</v>
      </c>
      <c r="I22" s="232">
        <v>62.192682926829278</v>
      </c>
    </row>
    <row r="23" spans="2:9" x14ac:dyDescent="0.25">
      <c r="B23" s="125">
        <v>912</v>
      </c>
      <c r="C23" s="179" t="s">
        <v>16</v>
      </c>
      <c r="D23" s="234">
        <v>79.301784555483408</v>
      </c>
      <c r="E23" s="232">
        <v>82.20999999999998</v>
      </c>
      <c r="F23" s="234">
        <v>91.141898734177218</v>
      </c>
      <c r="G23" s="232">
        <v>84.843484848484863</v>
      </c>
      <c r="H23" s="234">
        <v>91.30130434782609</v>
      </c>
      <c r="I23" s="232">
        <v>91.113703703703706</v>
      </c>
    </row>
    <row r="24" spans="2:9" x14ac:dyDescent="0.25">
      <c r="B24" s="125">
        <v>913</v>
      </c>
      <c r="C24" s="179" t="s">
        <v>17</v>
      </c>
      <c r="D24" s="234">
        <v>74.520695020746899</v>
      </c>
      <c r="E24" s="232">
        <v>74.14</v>
      </c>
      <c r="F24" s="234">
        <v>87.127128712871269</v>
      </c>
      <c r="G24" s="232">
        <v>89.595520833333325</v>
      </c>
      <c r="H24" s="234">
        <v>73.077769230769235</v>
      </c>
      <c r="I24" s="232">
        <v>72.882881355932199</v>
      </c>
    </row>
    <row r="25" spans="2:9" x14ac:dyDescent="0.25">
      <c r="B25" s="125">
        <v>914</v>
      </c>
      <c r="C25" s="179" t="s">
        <v>18</v>
      </c>
      <c r="D25" s="234">
        <v>93.531296209639692</v>
      </c>
      <c r="E25" s="232">
        <v>93.100000000000009</v>
      </c>
      <c r="F25" s="234">
        <v>88.368837209302342</v>
      </c>
      <c r="G25" s="232">
        <v>81.291419354838695</v>
      </c>
      <c r="H25" s="234">
        <v>88.781682242990641</v>
      </c>
      <c r="I25" s="232">
        <v>92.082871287128711</v>
      </c>
    </row>
    <row r="26" spans="2:9" x14ac:dyDescent="0.25">
      <c r="B26" s="125">
        <v>915</v>
      </c>
      <c r="C26" s="179" t="s">
        <v>19</v>
      </c>
      <c r="D26" s="234">
        <v>71.282574257425736</v>
      </c>
      <c r="E26" s="232">
        <v>73.37</v>
      </c>
      <c r="F26" s="234">
        <v>89.230986547085209</v>
      </c>
      <c r="G26" s="232">
        <v>88.800888030888018</v>
      </c>
      <c r="H26" s="234">
        <v>88.237794117647056</v>
      </c>
      <c r="I26" s="232">
        <v>82.179603960396037</v>
      </c>
    </row>
    <row r="27" spans="2:9" x14ac:dyDescent="0.25">
      <c r="B27" s="125">
        <v>916</v>
      </c>
      <c r="C27" s="179" t="s">
        <v>20</v>
      </c>
      <c r="D27" s="234">
        <v>85.314313725490223</v>
      </c>
      <c r="E27" s="232">
        <v>84.52000000000001</v>
      </c>
      <c r="F27" s="234">
        <v>84.988399999999999</v>
      </c>
      <c r="G27" s="232">
        <v>85.832920353982274</v>
      </c>
      <c r="H27" s="234">
        <v>88.789626168224302</v>
      </c>
      <c r="I27" s="232">
        <v>86.27705882352943</v>
      </c>
    </row>
    <row r="28" spans="2:9" x14ac:dyDescent="0.25">
      <c r="B28" s="125">
        <v>917</v>
      </c>
      <c r="C28" s="179" t="s">
        <v>21</v>
      </c>
      <c r="D28" s="234">
        <v>81.868108108108117</v>
      </c>
      <c r="E28" s="232">
        <v>77.760000000000005</v>
      </c>
      <c r="F28" s="234">
        <v>85.906676056338029</v>
      </c>
      <c r="G28" s="232">
        <v>75.567808988764043</v>
      </c>
      <c r="H28" s="234">
        <v>85.183981481481482</v>
      </c>
      <c r="I28" s="232">
        <v>79.831596638655455</v>
      </c>
    </row>
    <row r="29" spans="2:9" x14ac:dyDescent="0.25">
      <c r="B29" s="125">
        <v>918</v>
      </c>
      <c r="C29" s="179" t="s">
        <v>22</v>
      </c>
      <c r="D29" s="234">
        <v>81.070307788944689</v>
      </c>
      <c r="E29" s="232">
        <v>76.840000000000018</v>
      </c>
      <c r="F29" s="234">
        <v>90.052707182320432</v>
      </c>
      <c r="G29" s="232">
        <v>91.285128205128217</v>
      </c>
      <c r="H29" s="234">
        <v>90.110769230769222</v>
      </c>
      <c r="I29" s="232">
        <v>77.501999999999995</v>
      </c>
    </row>
    <row r="30" spans="2:9" x14ac:dyDescent="0.25">
      <c r="B30" s="125">
        <v>919</v>
      </c>
      <c r="C30" s="179" t="s">
        <v>23</v>
      </c>
      <c r="D30" s="234">
        <v>73.166424615384614</v>
      </c>
      <c r="E30" s="232">
        <v>74.240000000000009</v>
      </c>
      <c r="F30" s="234">
        <v>86.603302180685333</v>
      </c>
      <c r="G30" s="232">
        <v>78.67817258883251</v>
      </c>
      <c r="H30" s="234">
        <v>86.111250000000013</v>
      </c>
      <c r="I30" s="232">
        <v>85.712857142857132</v>
      </c>
    </row>
    <row r="31" spans="2:9" x14ac:dyDescent="0.25">
      <c r="B31" s="125">
        <v>920</v>
      </c>
      <c r="C31" s="179" t="s">
        <v>24</v>
      </c>
      <c r="D31" s="234">
        <v>83.453456790123496</v>
      </c>
      <c r="E31" s="232">
        <v>77.569999999999993</v>
      </c>
      <c r="F31" s="331" t="s">
        <v>175</v>
      </c>
      <c r="G31" s="332" t="s">
        <v>175</v>
      </c>
      <c r="H31" s="331" t="s">
        <v>175</v>
      </c>
      <c r="I31" s="332" t="s">
        <v>175</v>
      </c>
    </row>
    <row r="32" spans="2:9" x14ac:dyDescent="0.25">
      <c r="B32" s="125">
        <v>921</v>
      </c>
      <c r="C32" s="179" t="s">
        <v>25</v>
      </c>
      <c r="D32" s="234">
        <v>86.255761186126563</v>
      </c>
      <c r="E32" s="232">
        <v>84.500000000000014</v>
      </c>
      <c r="F32" s="331" t="s">
        <v>175</v>
      </c>
      <c r="G32" s="332" t="s">
        <v>175</v>
      </c>
      <c r="H32" s="331" t="s">
        <v>175</v>
      </c>
      <c r="I32" s="332" t="s">
        <v>175</v>
      </c>
    </row>
    <row r="33" spans="2:9" x14ac:dyDescent="0.25">
      <c r="B33" s="125">
        <v>922</v>
      </c>
      <c r="C33" s="179" t="s">
        <v>26</v>
      </c>
      <c r="D33" s="234">
        <v>75.653697104677036</v>
      </c>
      <c r="E33" s="232">
        <v>77.42</v>
      </c>
      <c r="F33" s="331" t="s">
        <v>175</v>
      </c>
      <c r="G33" s="332" t="s">
        <v>175</v>
      </c>
      <c r="H33" s="331" t="s">
        <v>175</v>
      </c>
      <c r="I33" s="332" t="s">
        <v>175</v>
      </c>
    </row>
    <row r="34" spans="2:9" x14ac:dyDescent="0.25">
      <c r="B34" s="125">
        <v>923</v>
      </c>
      <c r="C34" s="179" t="s">
        <v>27</v>
      </c>
      <c r="D34" s="234">
        <v>79.807147424511555</v>
      </c>
      <c r="E34" s="232">
        <v>67.650000000000006</v>
      </c>
      <c r="F34" s="331" t="s">
        <v>175</v>
      </c>
      <c r="G34" s="332" t="s">
        <v>175</v>
      </c>
      <c r="H34" s="331" t="s">
        <v>175</v>
      </c>
      <c r="I34" s="332" t="s">
        <v>175</v>
      </c>
    </row>
    <row r="35" spans="2:9" ht="15.75" thickBot="1" x14ac:dyDescent="0.3">
      <c r="B35" s="126">
        <v>924</v>
      </c>
      <c r="C35" s="184" t="s">
        <v>28</v>
      </c>
      <c r="D35" s="241">
        <v>95.898848684210535</v>
      </c>
      <c r="E35" s="239">
        <v>96.1</v>
      </c>
      <c r="F35" s="241">
        <v>86.667333333333346</v>
      </c>
      <c r="G35" s="239">
        <v>93.953636363636349</v>
      </c>
      <c r="H35" s="241">
        <v>92.003199999999993</v>
      </c>
      <c r="I35" s="239">
        <v>100</v>
      </c>
    </row>
    <row r="36" spans="2:9" ht="2.25" customHeight="1" x14ac:dyDescent="0.25"/>
    <row r="37" spans="2:9" ht="11.25" customHeight="1" x14ac:dyDescent="0.25">
      <c r="B37" s="419" t="s">
        <v>179</v>
      </c>
      <c r="C37" s="420"/>
      <c r="D37" s="420"/>
      <c r="E37" s="420"/>
      <c r="F37" s="420"/>
      <c r="G37" s="420"/>
      <c r="H37" s="420"/>
      <c r="I37" s="420"/>
    </row>
    <row r="38" spans="2:9" ht="7.5" customHeight="1" x14ac:dyDescent="0.25"/>
  </sheetData>
  <sheetProtection algorithmName="SHA-512" hashValue="Ym55I34lBhkccO7IdEY/efALUMD2hzEkQ/Z9/fmrOiTI+XhFsjy+e6sse6TF+Htp4ymzAnjDCfqiO2SifB1oLQ==" saltValue="eER2bgytHUcBGe+g555sqA==" spinCount="100000" sheet="1" objects="1" scenarios="1"/>
  <mergeCells count="8">
    <mergeCell ref="D8:E8"/>
    <mergeCell ref="B37:I37"/>
    <mergeCell ref="D4:E4"/>
    <mergeCell ref="F4:G4"/>
    <mergeCell ref="H4:I4"/>
    <mergeCell ref="D6:E6"/>
    <mergeCell ref="F6:G6"/>
    <mergeCell ref="H6:I6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ignoredErrors>
    <ignoredError sqref="E5:I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9">
    <tabColor rgb="FF00B050"/>
  </sheetPr>
  <dimension ref="A1:L32"/>
  <sheetViews>
    <sheetView workbookViewId="0">
      <selection activeCell="H15" sqref="H15"/>
    </sheetView>
  </sheetViews>
  <sheetFormatPr defaultColWidth="9.140625" defaultRowHeight="15" x14ac:dyDescent="0.25"/>
  <cols>
    <col min="1" max="1" width="2.7109375" style="38" customWidth="1"/>
    <col min="2" max="2" width="5.140625" style="38" customWidth="1"/>
    <col min="3" max="3" width="26.42578125" style="38" customWidth="1"/>
    <col min="4" max="5" width="9" style="38" customWidth="1"/>
    <col min="6" max="6" width="10.85546875" style="38" bestFit="1" customWidth="1"/>
    <col min="7" max="7" width="10.85546875" style="38" customWidth="1"/>
    <col min="8" max="8" width="10.42578125" style="38" bestFit="1" customWidth="1"/>
    <col min="9" max="9" width="10.42578125" style="38" customWidth="1"/>
    <col min="10" max="10" width="10.7109375" style="38" bestFit="1" customWidth="1"/>
    <col min="11" max="11" width="10.7109375" style="38" customWidth="1"/>
    <col min="12" max="12" width="4.140625" style="38" customWidth="1"/>
    <col min="13" max="16384" width="9.140625" style="38"/>
  </cols>
  <sheetData>
    <row r="1" spans="1:12" ht="15" customHeight="1" thickBot="1" x14ac:dyDescent="0.3">
      <c r="G1" s="33"/>
      <c r="H1" s="33"/>
      <c r="I1" s="33"/>
      <c r="J1" s="33"/>
    </row>
    <row r="2" spans="1:12" ht="15.75" x14ac:dyDescent="0.25">
      <c r="B2" s="203" t="s">
        <v>204</v>
      </c>
      <c r="C2" s="193"/>
      <c r="D2" s="193"/>
      <c r="E2" s="193"/>
      <c r="F2" s="193"/>
      <c r="G2" s="193"/>
      <c r="H2" s="193"/>
      <c r="I2" s="193"/>
      <c r="J2" s="193"/>
      <c r="K2" s="194"/>
    </row>
    <row r="3" spans="1:12" ht="6" customHeight="1" x14ac:dyDescent="0.25">
      <c r="B3" s="204"/>
      <c r="C3" s="196"/>
      <c r="D3" s="196"/>
      <c r="E3" s="196"/>
      <c r="F3" s="196"/>
      <c r="G3" s="196"/>
      <c r="H3" s="196"/>
      <c r="I3" s="196"/>
      <c r="J3" s="196"/>
      <c r="K3" s="205"/>
    </row>
    <row r="4" spans="1:12" ht="15" customHeight="1" x14ac:dyDescent="0.25">
      <c r="B4" s="206"/>
      <c r="C4" s="207"/>
      <c r="D4" s="409" t="s">
        <v>39</v>
      </c>
      <c r="E4" s="409"/>
      <c r="F4" s="409" t="s">
        <v>40</v>
      </c>
      <c r="G4" s="409"/>
      <c r="H4" s="409" t="s">
        <v>41</v>
      </c>
      <c r="I4" s="409"/>
      <c r="J4" s="409" t="s">
        <v>42</v>
      </c>
      <c r="K4" s="410"/>
    </row>
    <row r="5" spans="1:12" ht="15.75" thickBot="1" x14ac:dyDescent="0.3">
      <c r="B5" s="208"/>
      <c r="C5" s="209"/>
      <c r="D5" s="210">
        <f>Overblik!$D$6</f>
        <v>2017</v>
      </c>
      <c r="E5" s="210">
        <f>Overblik!$E$6</f>
        <v>2018</v>
      </c>
      <c r="F5" s="210">
        <f>Overblik!$D$6</f>
        <v>2017</v>
      </c>
      <c r="G5" s="210">
        <f>Overblik!$E$6</f>
        <v>2018</v>
      </c>
      <c r="H5" s="210">
        <f>Overblik!$D$6</f>
        <v>2017</v>
      </c>
      <c r="I5" s="210">
        <f>Overblik!$E$6</f>
        <v>2018</v>
      </c>
      <c r="J5" s="210">
        <f>Overblik!$D$6</f>
        <v>2017</v>
      </c>
      <c r="K5" s="211">
        <f>Overblik!$E$6</f>
        <v>2018</v>
      </c>
      <c r="L5" s="247"/>
    </row>
    <row r="6" spans="1:12" x14ac:dyDescent="0.25">
      <c r="A6" s="33"/>
      <c r="B6" s="133"/>
      <c r="C6" s="134" t="s">
        <v>119</v>
      </c>
      <c r="D6" s="135">
        <v>147.55405405405406</v>
      </c>
      <c r="E6" s="136">
        <v>133.53603603603602</v>
      </c>
      <c r="F6" s="135">
        <v>126.03664746080665</v>
      </c>
      <c r="G6" s="136">
        <v>134.49530703637814</v>
      </c>
      <c r="H6" s="135">
        <v>27.626268285091815</v>
      </c>
      <c r="I6" s="136">
        <v>29.970342072059442</v>
      </c>
      <c r="J6" s="135">
        <v>80.959178044407665</v>
      </c>
      <c r="K6" s="136">
        <v>86.069213483146072</v>
      </c>
    </row>
    <row r="7" spans="1:12" ht="15.75" thickBot="1" x14ac:dyDescent="0.3">
      <c r="A7" s="33"/>
      <c r="B7" s="137"/>
      <c r="C7" s="393" t="s">
        <v>37</v>
      </c>
      <c r="D7" s="128">
        <f>SMALL(D9:D32,5)</f>
        <v>85</v>
      </c>
      <c r="E7" s="129">
        <f t="shared" ref="E7:K7" si="0">SMALL(E9:E32,5)</f>
        <v>62</v>
      </c>
      <c r="F7" s="128">
        <f t="shared" si="0"/>
        <v>95</v>
      </c>
      <c r="G7" s="129">
        <f t="shared" si="0"/>
        <v>91</v>
      </c>
      <c r="H7" s="128">
        <f t="shared" si="0"/>
        <v>18</v>
      </c>
      <c r="I7" s="129">
        <f t="shared" si="0"/>
        <v>19</v>
      </c>
      <c r="J7" s="128">
        <f t="shared" si="0"/>
        <v>66</v>
      </c>
      <c r="K7" s="129">
        <f t="shared" si="0"/>
        <v>58</v>
      </c>
    </row>
    <row r="8" spans="1:12" ht="14.25" customHeight="1" thickBot="1" x14ac:dyDescent="0.3">
      <c r="A8" s="33"/>
      <c r="B8" s="338" t="s">
        <v>29</v>
      </c>
      <c r="C8" s="339" t="s">
        <v>0</v>
      </c>
      <c r="D8" s="340"/>
      <c r="E8" s="340"/>
      <c r="F8" s="340"/>
      <c r="G8" s="340"/>
      <c r="H8" s="340"/>
      <c r="I8" s="340"/>
      <c r="J8" s="340"/>
      <c r="K8" s="342"/>
    </row>
    <row r="9" spans="1:12" x14ac:dyDescent="0.25">
      <c r="B9" s="138">
        <v>901</v>
      </c>
      <c r="C9" s="139" t="s">
        <v>5</v>
      </c>
      <c r="D9" s="135">
        <v>137</v>
      </c>
      <c r="E9" s="136">
        <v>121</v>
      </c>
      <c r="F9" s="140">
        <v>101</v>
      </c>
      <c r="G9" s="141">
        <v>107</v>
      </c>
      <c r="H9" s="135">
        <v>22</v>
      </c>
      <c r="I9" s="136">
        <v>26</v>
      </c>
      <c r="J9" s="142">
        <v>74</v>
      </c>
      <c r="K9" s="136">
        <v>78</v>
      </c>
    </row>
    <row r="10" spans="1:12" x14ac:dyDescent="0.25">
      <c r="B10" s="125">
        <v>902</v>
      </c>
      <c r="C10" s="110" t="s">
        <v>6</v>
      </c>
      <c r="D10" s="108">
        <v>0</v>
      </c>
      <c r="E10" s="109">
        <v>97</v>
      </c>
      <c r="F10" s="111">
        <v>118</v>
      </c>
      <c r="G10" s="112">
        <v>142</v>
      </c>
      <c r="H10" s="108">
        <v>33</v>
      </c>
      <c r="I10" s="109">
        <v>27</v>
      </c>
      <c r="J10" s="98">
        <v>88</v>
      </c>
      <c r="K10" s="109">
        <v>98</v>
      </c>
    </row>
    <row r="11" spans="1:12" x14ac:dyDescent="0.25">
      <c r="B11" s="125">
        <v>903</v>
      </c>
      <c r="C11" s="110" t="s">
        <v>7</v>
      </c>
      <c r="D11" s="108">
        <v>90</v>
      </c>
      <c r="E11" s="109">
        <v>117</v>
      </c>
      <c r="F11" s="111">
        <v>127</v>
      </c>
      <c r="G11" s="112">
        <v>139</v>
      </c>
      <c r="H11" s="108">
        <v>29</v>
      </c>
      <c r="I11" s="109">
        <v>37</v>
      </c>
      <c r="J11" s="98">
        <v>90</v>
      </c>
      <c r="K11" s="109">
        <v>102</v>
      </c>
    </row>
    <row r="12" spans="1:12" x14ac:dyDescent="0.25">
      <c r="B12" s="125">
        <v>904</v>
      </c>
      <c r="C12" s="110" t="s">
        <v>8</v>
      </c>
      <c r="D12" s="108">
        <v>155</v>
      </c>
      <c r="E12" s="109">
        <v>147</v>
      </c>
      <c r="F12" s="111">
        <v>143</v>
      </c>
      <c r="G12" s="112">
        <v>222</v>
      </c>
      <c r="H12" s="108">
        <v>50</v>
      </c>
      <c r="I12" s="109">
        <v>72</v>
      </c>
      <c r="J12" s="98">
        <v>114</v>
      </c>
      <c r="K12" s="109">
        <v>175</v>
      </c>
    </row>
    <row r="13" spans="1:12" x14ac:dyDescent="0.25">
      <c r="B13" s="125">
        <v>905</v>
      </c>
      <c r="C13" s="110" t="s">
        <v>9</v>
      </c>
      <c r="D13" s="333" t="s">
        <v>131</v>
      </c>
      <c r="E13" s="109">
        <v>108</v>
      </c>
      <c r="F13" s="111">
        <v>130</v>
      </c>
      <c r="G13" s="112">
        <v>147</v>
      </c>
      <c r="H13" s="108">
        <v>33</v>
      </c>
      <c r="I13" s="109">
        <v>37</v>
      </c>
      <c r="J13" s="98">
        <v>83</v>
      </c>
      <c r="K13" s="109">
        <v>136</v>
      </c>
    </row>
    <row r="14" spans="1:12" x14ac:dyDescent="0.25">
      <c r="B14" s="125">
        <v>906</v>
      </c>
      <c r="C14" s="110" t="s">
        <v>10</v>
      </c>
      <c r="D14" s="108">
        <v>82</v>
      </c>
      <c r="E14" s="109">
        <v>155</v>
      </c>
      <c r="F14" s="111">
        <v>79</v>
      </c>
      <c r="G14" s="112">
        <v>79</v>
      </c>
      <c r="H14" s="108">
        <v>30</v>
      </c>
      <c r="I14" s="109">
        <v>27</v>
      </c>
      <c r="J14" s="98">
        <v>64</v>
      </c>
      <c r="K14" s="109">
        <v>61</v>
      </c>
    </row>
    <row r="15" spans="1:12" x14ac:dyDescent="0.25">
      <c r="B15" s="125">
        <v>907</v>
      </c>
      <c r="C15" s="110" t="s">
        <v>11</v>
      </c>
      <c r="D15" s="108">
        <v>85</v>
      </c>
      <c r="E15" s="109">
        <v>118</v>
      </c>
      <c r="F15" s="111">
        <v>93</v>
      </c>
      <c r="G15" s="112">
        <v>106</v>
      </c>
      <c r="H15" s="108">
        <v>30</v>
      </c>
      <c r="I15" s="109">
        <v>25</v>
      </c>
      <c r="J15" s="98">
        <v>68</v>
      </c>
      <c r="K15" s="109">
        <v>74</v>
      </c>
    </row>
    <row r="16" spans="1:12" x14ac:dyDescent="0.25">
      <c r="B16" s="125">
        <v>908</v>
      </c>
      <c r="C16" s="110" t="s">
        <v>12</v>
      </c>
      <c r="D16" s="333" t="s">
        <v>131</v>
      </c>
      <c r="E16" s="109">
        <v>126</v>
      </c>
      <c r="F16" s="111">
        <v>112</v>
      </c>
      <c r="G16" s="112">
        <v>119</v>
      </c>
      <c r="H16" s="108">
        <v>47</v>
      </c>
      <c r="I16" s="109">
        <v>56</v>
      </c>
      <c r="J16" s="98">
        <v>80</v>
      </c>
      <c r="K16" s="109">
        <v>98</v>
      </c>
    </row>
    <row r="17" spans="2:11" x14ac:dyDescent="0.25">
      <c r="B17" s="125">
        <v>909</v>
      </c>
      <c r="C17" s="110" t="s">
        <v>13</v>
      </c>
      <c r="D17" s="108">
        <v>102</v>
      </c>
      <c r="E17" s="109">
        <v>76</v>
      </c>
      <c r="F17" s="111">
        <v>129</v>
      </c>
      <c r="G17" s="112">
        <v>110</v>
      </c>
      <c r="H17" s="108">
        <v>29</v>
      </c>
      <c r="I17" s="109">
        <v>22</v>
      </c>
      <c r="J17" s="98">
        <v>99</v>
      </c>
      <c r="K17" s="109">
        <v>62</v>
      </c>
    </row>
    <row r="18" spans="2:11" x14ac:dyDescent="0.25">
      <c r="B18" s="125">
        <v>910</v>
      </c>
      <c r="C18" s="110" t="s">
        <v>14</v>
      </c>
      <c r="D18" s="108">
        <v>138</v>
      </c>
      <c r="E18" s="109">
        <v>176</v>
      </c>
      <c r="F18" s="111">
        <v>147</v>
      </c>
      <c r="G18" s="112">
        <v>159</v>
      </c>
      <c r="H18" s="108">
        <v>31</v>
      </c>
      <c r="I18" s="109">
        <v>30</v>
      </c>
      <c r="J18" s="98">
        <v>69</v>
      </c>
      <c r="K18" s="109">
        <v>67</v>
      </c>
    </row>
    <row r="19" spans="2:11" x14ac:dyDescent="0.25">
      <c r="B19" s="125">
        <v>911</v>
      </c>
      <c r="C19" s="110" t="s">
        <v>15</v>
      </c>
      <c r="D19" s="108">
        <v>86</v>
      </c>
      <c r="E19" s="109">
        <v>40</v>
      </c>
      <c r="F19" s="111">
        <v>116</v>
      </c>
      <c r="G19" s="112">
        <v>131</v>
      </c>
      <c r="H19" s="108">
        <v>60</v>
      </c>
      <c r="I19" s="109">
        <v>47</v>
      </c>
      <c r="J19" s="98">
        <v>66</v>
      </c>
      <c r="K19" s="109">
        <v>73</v>
      </c>
    </row>
    <row r="20" spans="2:11" x14ac:dyDescent="0.25">
      <c r="B20" s="125">
        <v>912</v>
      </c>
      <c r="C20" s="110" t="s">
        <v>16</v>
      </c>
      <c r="D20" s="108">
        <v>146</v>
      </c>
      <c r="E20" s="109">
        <v>62</v>
      </c>
      <c r="F20" s="111">
        <v>101</v>
      </c>
      <c r="G20" s="112">
        <v>89</v>
      </c>
      <c r="H20" s="108">
        <v>13</v>
      </c>
      <c r="I20" s="109">
        <v>10</v>
      </c>
      <c r="J20" s="98">
        <v>68</v>
      </c>
      <c r="K20" s="109">
        <v>58</v>
      </c>
    </row>
    <row r="21" spans="2:11" x14ac:dyDescent="0.25">
      <c r="B21" s="125">
        <v>913</v>
      </c>
      <c r="C21" s="110" t="s">
        <v>17</v>
      </c>
      <c r="D21" s="108">
        <v>153</v>
      </c>
      <c r="E21" s="109">
        <v>106</v>
      </c>
      <c r="F21" s="111">
        <v>170</v>
      </c>
      <c r="G21" s="112">
        <v>171</v>
      </c>
      <c r="H21" s="108">
        <v>49</v>
      </c>
      <c r="I21" s="109">
        <v>39</v>
      </c>
      <c r="J21" s="98">
        <v>129</v>
      </c>
      <c r="K21" s="109">
        <v>94</v>
      </c>
    </row>
    <row r="22" spans="2:11" x14ac:dyDescent="0.25">
      <c r="B22" s="125">
        <v>914</v>
      </c>
      <c r="C22" s="110" t="s">
        <v>18</v>
      </c>
      <c r="D22" s="108">
        <v>77</v>
      </c>
      <c r="E22" s="109">
        <v>111</v>
      </c>
      <c r="F22" s="111">
        <v>92</v>
      </c>
      <c r="G22" s="112">
        <v>77</v>
      </c>
      <c r="H22" s="108">
        <v>20</v>
      </c>
      <c r="I22" s="109">
        <v>19</v>
      </c>
      <c r="J22" s="98">
        <v>51</v>
      </c>
      <c r="K22" s="109">
        <v>37</v>
      </c>
    </row>
    <row r="23" spans="2:11" x14ac:dyDescent="0.25">
      <c r="B23" s="125">
        <v>915</v>
      </c>
      <c r="C23" s="110" t="s">
        <v>19</v>
      </c>
      <c r="D23" s="108">
        <v>123</v>
      </c>
      <c r="E23" s="109">
        <v>109</v>
      </c>
      <c r="F23" s="111">
        <v>132</v>
      </c>
      <c r="G23" s="112">
        <v>132</v>
      </c>
      <c r="H23" s="108">
        <v>12</v>
      </c>
      <c r="I23" s="109">
        <v>14</v>
      </c>
      <c r="J23" s="98">
        <v>84</v>
      </c>
      <c r="K23" s="109">
        <v>97</v>
      </c>
    </row>
    <row r="24" spans="2:11" x14ac:dyDescent="0.25">
      <c r="B24" s="125">
        <v>916</v>
      </c>
      <c r="C24" s="110" t="s">
        <v>20</v>
      </c>
      <c r="D24" s="108">
        <v>118</v>
      </c>
      <c r="E24" s="109">
        <v>61</v>
      </c>
      <c r="F24" s="111">
        <v>95</v>
      </c>
      <c r="G24" s="112">
        <v>130</v>
      </c>
      <c r="H24" s="108">
        <v>21</v>
      </c>
      <c r="I24" s="109">
        <v>34</v>
      </c>
      <c r="J24" s="98">
        <v>61</v>
      </c>
      <c r="K24" s="109">
        <v>89</v>
      </c>
    </row>
    <row r="25" spans="2:11" x14ac:dyDescent="0.25">
      <c r="B25" s="125">
        <v>917</v>
      </c>
      <c r="C25" s="110" t="s">
        <v>21</v>
      </c>
      <c r="D25" s="108">
        <v>152</v>
      </c>
      <c r="E25" s="109">
        <v>98</v>
      </c>
      <c r="F25" s="111">
        <v>159</v>
      </c>
      <c r="G25" s="112">
        <v>124</v>
      </c>
      <c r="H25" s="108">
        <v>33</v>
      </c>
      <c r="I25" s="109">
        <v>24</v>
      </c>
      <c r="J25" s="98">
        <v>75</v>
      </c>
      <c r="K25" s="109">
        <v>64</v>
      </c>
    </row>
    <row r="26" spans="2:11" x14ac:dyDescent="0.25">
      <c r="B26" s="125">
        <v>918</v>
      </c>
      <c r="C26" s="110" t="s">
        <v>22</v>
      </c>
      <c r="D26" s="108">
        <v>165</v>
      </c>
      <c r="E26" s="109">
        <v>97</v>
      </c>
      <c r="F26" s="111">
        <v>141</v>
      </c>
      <c r="G26" s="112">
        <v>115</v>
      </c>
      <c r="H26" s="108">
        <v>39</v>
      </c>
      <c r="I26" s="109">
        <v>24</v>
      </c>
      <c r="J26" s="98">
        <v>99</v>
      </c>
      <c r="K26" s="109">
        <v>57</v>
      </c>
    </row>
    <row r="27" spans="2:11" x14ac:dyDescent="0.25">
      <c r="B27" s="125">
        <v>919</v>
      </c>
      <c r="C27" s="110" t="s">
        <v>23</v>
      </c>
      <c r="D27" s="108">
        <v>134</v>
      </c>
      <c r="E27" s="109">
        <v>113</v>
      </c>
      <c r="F27" s="111">
        <v>135</v>
      </c>
      <c r="G27" s="112">
        <v>102</v>
      </c>
      <c r="H27" s="108">
        <v>38</v>
      </c>
      <c r="I27" s="109">
        <v>23</v>
      </c>
      <c r="J27" s="98">
        <v>77</v>
      </c>
      <c r="K27" s="109">
        <v>79</v>
      </c>
    </row>
    <row r="28" spans="2:11" x14ac:dyDescent="0.25">
      <c r="B28" s="125">
        <v>920</v>
      </c>
      <c r="C28" s="110" t="s">
        <v>24</v>
      </c>
      <c r="D28" s="108">
        <v>125</v>
      </c>
      <c r="E28" s="109">
        <v>8</v>
      </c>
      <c r="F28" s="111">
        <v>117</v>
      </c>
      <c r="G28" s="112">
        <v>91</v>
      </c>
      <c r="H28" s="108">
        <v>12</v>
      </c>
      <c r="I28" s="109">
        <v>15</v>
      </c>
      <c r="J28" s="98">
        <v>71</v>
      </c>
      <c r="K28" s="109">
        <v>33</v>
      </c>
    </row>
    <row r="29" spans="2:11" x14ac:dyDescent="0.25">
      <c r="B29" s="125">
        <v>921</v>
      </c>
      <c r="C29" s="110" t="s">
        <v>25</v>
      </c>
      <c r="D29" s="108">
        <v>165</v>
      </c>
      <c r="E29" s="109">
        <v>136</v>
      </c>
      <c r="F29" s="111">
        <v>135</v>
      </c>
      <c r="G29" s="112">
        <v>162</v>
      </c>
      <c r="H29" s="108">
        <v>38</v>
      </c>
      <c r="I29" s="109">
        <v>48</v>
      </c>
      <c r="J29" s="98">
        <v>94</v>
      </c>
      <c r="K29" s="109">
        <v>115</v>
      </c>
    </row>
    <row r="30" spans="2:11" x14ac:dyDescent="0.25">
      <c r="B30" s="125">
        <v>922</v>
      </c>
      <c r="C30" s="110" t="s">
        <v>26</v>
      </c>
      <c r="D30" s="108">
        <v>198</v>
      </c>
      <c r="E30" s="109">
        <v>152</v>
      </c>
      <c r="F30" s="111">
        <v>149</v>
      </c>
      <c r="G30" s="112">
        <v>144</v>
      </c>
      <c r="H30" s="108">
        <v>25</v>
      </c>
      <c r="I30" s="109">
        <v>35</v>
      </c>
      <c r="J30" s="98">
        <v>89</v>
      </c>
      <c r="K30" s="109">
        <v>101</v>
      </c>
    </row>
    <row r="31" spans="2:11" x14ac:dyDescent="0.25">
      <c r="B31" s="125">
        <v>923</v>
      </c>
      <c r="C31" s="110" t="s">
        <v>27</v>
      </c>
      <c r="D31" s="108">
        <v>179</v>
      </c>
      <c r="E31" s="109">
        <v>201</v>
      </c>
      <c r="F31" s="111">
        <v>128</v>
      </c>
      <c r="G31" s="112">
        <v>152</v>
      </c>
      <c r="H31" s="108">
        <v>18</v>
      </c>
      <c r="I31" s="109">
        <v>23</v>
      </c>
      <c r="J31" s="98">
        <v>73</v>
      </c>
      <c r="K31" s="109">
        <v>79</v>
      </c>
    </row>
    <row r="32" spans="2:11" ht="15.75" thickBot="1" x14ac:dyDescent="0.3">
      <c r="B32" s="126">
        <v>924</v>
      </c>
      <c r="C32" s="127" t="s">
        <v>28</v>
      </c>
      <c r="D32" s="128">
        <v>85</v>
      </c>
      <c r="E32" s="129">
        <v>28</v>
      </c>
      <c r="F32" s="130">
        <v>52</v>
      </c>
      <c r="G32" s="131">
        <v>41</v>
      </c>
      <c r="H32" s="128">
        <v>16</v>
      </c>
      <c r="I32" s="129">
        <v>11</v>
      </c>
      <c r="J32" s="132">
        <v>39</v>
      </c>
      <c r="K32" s="129">
        <v>32</v>
      </c>
    </row>
  </sheetData>
  <sheetProtection algorithmName="SHA-512" hashValue="ZA65vyK0CXJLTgzmO1pAjhr6YlyH46Enaks2UO7dLVl4IY/aWdlPYfqSrz5rqeIHElW3PQ9tLY09Dtz3idLZgw==" saltValue="w977drUbPK6qFYTGSBVcqA==" spinCount="100000" sheet="1" objects="1" scenarios="1"/>
  <sortState ref="N9:N32">
    <sortCondition descending="1" ref="N9"/>
  </sortState>
  <mergeCells count="4">
    <mergeCell ref="D4:E4"/>
    <mergeCell ref="F4:G4"/>
    <mergeCell ref="H4:I4"/>
    <mergeCell ref="J4:K4"/>
  </mergeCells>
  <pageMargins left="0.7" right="0.7" top="0.75" bottom="0.75" header="0.3" footer="0.3"/>
  <pageSetup paperSize="9" orientation="landscape" r:id="rId1"/>
  <ignoredErrors>
    <ignoredError sqref="E5:K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0">
    <tabColor rgb="FF00B050"/>
  </sheetPr>
  <dimension ref="A1:P35"/>
  <sheetViews>
    <sheetView zoomScaleNormal="100" workbookViewId="0">
      <selection activeCell="C7" sqref="C7"/>
    </sheetView>
  </sheetViews>
  <sheetFormatPr defaultColWidth="9.140625" defaultRowHeight="15" x14ac:dyDescent="0.25"/>
  <cols>
    <col min="1" max="1" width="2.7109375" style="38" customWidth="1"/>
    <col min="2" max="2" width="5.140625" style="38" customWidth="1"/>
    <col min="3" max="3" width="26.42578125" style="38" customWidth="1"/>
    <col min="4" max="15" width="9.28515625" style="38" customWidth="1"/>
    <col min="16" max="16" width="3.7109375" style="38" customWidth="1"/>
    <col min="17" max="16384" width="9.140625" style="38"/>
  </cols>
  <sheetData>
    <row r="1" spans="1:16" ht="15" customHeight="1" thickBot="1" x14ac:dyDescent="0.3">
      <c r="H1" s="33"/>
      <c r="I1" s="33"/>
      <c r="J1" s="33"/>
      <c r="K1" s="33"/>
    </row>
    <row r="2" spans="1:16" ht="15.75" x14ac:dyDescent="0.25">
      <c r="B2" s="203" t="s">
        <v>205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</row>
    <row r="3" spans="1:16" ht="6" customHeight="1" x14ac:dyDescent="0.25">
      <c r="B3" s="204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205"/>
    </row>
    <row r="4" spans="1:16" ht="30.75" customHeight="1" x14ac:dyDescent="0.25">
      <c r="B4" s="206"/>
      <c r="C4" s="207"/>
      <c r="D4" s="413" t="s">
        <v>122</v>
      </c>
      <c r="E4" s="413"/>
      <c r="F4" s="413" t="s">
        <v>189</v>
      </c>
      <c r="G4" s="413"/>
      <c r="H4" s="413" t="s">
        <v>45</v>
      </c>
      <c r="I4" s="413"/>
      <c r="J4" s="413" t="s">
        <v>43</v>
      </c>
      <c r="K4" s="413"/>
      <c r="L4" s="413" t="s">
        <v>44</v>
      </c>
      <c r="M4" s="413"/>
      <c r="N4" s="413" t="s">
        <v>46</v>
      </c>
      <c r="O4" s="414"/>
    </row>
    <row r="5" spans="1:16" ht="15.75" thickBot="1" x14ac:dyDescent="0.3">
      <c r="B5" s="208"/>
      <c r="C5" s="209"/>
      <c r="D5" s="210">
        <f>Overblik!$D$6</f>
        <v>2017</v>
      </c>
      <c r="E5" s="210">
        <f>Overblik!$E$6</f>
        <v>2018</v>
      </c>
      <c r="F5" s="210">
        <f>Overblik!$D$6</f>
        <v>2017</v>
      </c>
      <c r="G5" s="210">
        <f>Overblik!$E$6</f>
        <v>2018</v>
      </c>
      <c r="H5" s="210">
        <f>Overblik!$D$6</f>
        <v>2017</v>
      </c>
      <c r="I5" s="210">
        <f>Overblik!$E$6</f>
        <v>2018</v>
      </c>
      <c r="J5" s="210">
        <f>Overblik!$D$6</f>
        <v>2017</v>
      </c>
      <c r="K5" s="210">
        <f>Overblik!$E$6</f>
        <v>2018</v>
      </c>
      <c r="L5" s="210">
        <f>Overblik!$D$6</f>
        <v>2017</v>
      </c>
      <c r="M5" s="210">
        <f>Overblik!$E$6</f>
        <v>2018</v>
      </c>
      <c r="N5" s="210">
        <f>Overblik!$D$6</f>
        <v>2017</v>
      </c>
      <c r="O5" s="211">
        <f>Overblik!$E$6</f>
        <v>2018</v>
      </c>
    </row>
    <row r="6" spans="1:16" x14ac:dyDescent="0.25">
      <c r="B6" s="133"/>
      <c r="C6" s="134" t="s">
        <v>119</v>
      </c>
      <c r="D6" s="135">
        <v>436.64079470198675</v>
      </c>
      <c r="E6" s="136">
        <v>500.22842688000003</v>
      </c>
      <c r="F6" s="135">
        <v>433.55853658536586</v>
      </c>
      <c r="G6" s="136">
        <v>545.18074509803932</v>
      </c>
      <c r="H6" s="135">
        <v>289.42937853107344</v>
      </c>
      <c r="I6" s="136">
        <v>288.78735528330787</v>
      </c>
      <c r="J6" s="135">
        <v>179.953277640208</v>
      </c>
      <c r="K6" s="136">
        <v>188.654528798809</v>
      </c>
      <c r="L6" s="135">
        <v>122.36685082872927</v>
      </c>
      <c r="M6" s="136">
        <v>117.24342416452443</v>
      </c>
      <c r="N6" s="135">
        <v>145.58542485636499</v>
      </c>
      <c r="O6" s="136">
        <v>147.31726427061312</v>
      </c>
    </row>
    <row r="7" spans="1:16" ht="15.75" thickBot="1" x14ac:dyDescent="0.3">
      <c r="B7" s="137"/>
      <c r="C7" s="393" t="s">
        <v>37</v>
      </c>
      <c r="D7" s="128">
        <f>SMALL(D9:D32,5)</f>
        <v>345.72093023255815</v>
      </c>
      <c r="E7" s="129">
        <f t="shared" ref="E7:O7" si="0">SMALL(E9:E32,5)</f>
        <v>421.73319402985072</v>
      </c>
      <c r="F7" s="128">
        <f t="shared" si="0"/>
        <v>289.83333333333331</v>
      </c>
      <c r="G7" s="129">
        <f t="shared" si="0"/>
        <v>289.15900000000005</v>
      </c>
      <c r="H7" s="128">
        <f t="shared" si="0"/>
        <v>199.01639344262296</v>
      </c>
      <c r="I7" s="129">
        <f t="shared" si="0"/>
        <v>211.7197627118644</v>
      </c>
      <c r="J7" s="128">
        <f t="shared" si="0"/>
        <v>148.49451754386001</v>
      </c>
      <c r="K7" s="129">
        <f t="shared" si="0"/>
        <v>158.12754716981101</v>
      </c>
      <c r="L7" s="128">
        <f t="shared" si="0"/>
        <v>97</v>
      </c>
      <c r="M7" s="129">
        <f t="shared" si="0"/>
        <v>93.389399999999995</v>
      </c>
      <c r="N7" s="128">
        <f t="shared" si="0"/>
        <v>122.125</v>
      </c>
      <c r="O7" s="129">
        <f t="shared" si="0"/>
        <v>119.18845714285716</v>
      </c>
    </row>
    <row r="8" spans="1:16" ht="13.5" customHeight="1" thickBot="1" x14ac:dyDescent="0.3">
      <c r="A8" s="183"/>
      <c r="B8" s="338" t="s">
        <v>29</v>
      </c>
      <c r="C8" s="339" t="s">
        <v>0</v>
      </c>
      <c r="D8" s="340"/>
      <c r="E8" s="340"/>
      <c r="F8" s="340"/>
      <c r="G8" s="340"/>
      <c r="H8" s="340"/>
      <c r="I8" s="340"/>
      <c r="J8" s="340"/>
      <c r="K8" s="340"/>
      <c r="L8" s="341"/>
      <c r="M8" s="340"/>
      <c r="N8" s="341"/>
      <c r="O8" s="342"/>
      <c r="P8" s="183"/>
    </row>
    <row r="9" spans="1:16" x14ac:dyDescent="0.25">
      <c r="B9" s="138">
        <v>901</v>
      </c>
      <c r="C9" s="139" t="s">
        <v>5</v>
      </c>
      <c r="D9" s="135">
        <v>340.49504950495049</v>
      </c>
      <c r="E9" s="136">
        <v>483.19713402061859</v>
      </c>
      <c r="F9" s="140">
        <v>156</v>
      </c>
      <c r="G9" s="141">
        <v>289.15900000000005</v>
      </c>
      <c r="H9" s="135">
        <v>213.0952380952381</v>
      </c>
      <c r="I9" s="136">
        <v>246.78662068965519</v>
      </c>
      <c r="J9" s="142">
        <v>144.98538622129399</v>
      </c>
      <c r="K9" s="141">
        <v>179.96536796536799</v>
      </c>
      <c r="L9" s="135">
        <v>100.57142857142857</v>
      </c>
      <c r="M9" s="136">
        <v>78.866666666666674</v>
      </c>
      <c r="N9" s="135">
        <v>151.29530201342283</v>
      </c>
      <c r="O9" s="136">
        <v>152.1553090909091</v>
      </c>
    </row>
    <row r="10" spans="1:16" x14ac:dyDescent="0.25">
      <c r="B10" s="125">
        <v>902</v>
      </c>
      <c r="C10" s="110" t="s">
        <v>6</v>
      </c>
      <c r="D10" s="108">
        <v>416.11111111111109</v>
      </c>
      <c r="E10" s="109">
        <v>500.48645833333342</v>
      </c>
      <c r="F10" s="111">
        <v>392</v>
      </c>
      <c r="G10" s="112">
        <v>413.27742857142857</v>
      </c>
      <c r="H10" s="108">
        <v>267.98214285714283</v>
      </c>
      <c r="I10" s="109">
        <v>332.79480000000001</v>
      </c>
      <c r="J10" s="98">
        <v>163.68378712871299</v>
      </c>
      <c r="K10" s="112">
        <v>169.40638697557901</v>
      </c>
      <c r="L10" s="108">
        <v>120.34090909090909</v>
      </c>
      <c r="M10" s="109">
        <v>98.99175000000001</v>
      </c>
      <c r="N10" s="108">
        <v>137.84293193717278</v>
      </c>
      <c r="O10" s="109">
        <v>139.17150000000001</v>
      </c>
    </row>
    <row r="11" spans="1:16" x14ac:dyDescent="0.25">
      <c r="B11" s="125">
        <v>903</v>
      </c>
      <c r="C11" s="110" t="s">
        <v>7</v>
      </c>
      <c r="D11" s="108">
        <v>468.58139534883719</v>
      </c>
      <c r="E11" s="109">
        <v>505.00097142857146</v>
      </c>
      <c r="F11" s="111">
        <v>587.47222222222217</v>
      </c>
      <c r="G11" s="112">
        <v>1672.2585957446811</v>
      </c>
      <c r="H11" s="108">
        <v>305.79761904761904</v>
      </c>
      <c r="I11" s="109">
        <v>373.75212244897955</v>
      </c>
      <c r="J11" s="98">
        <v>197.37840466926099</v>
      </c>
      <c r="K11" s="112">
        <v>299.36873747495002</v>
      </c>
      <c r="L11" s="108">
        <v>134.10344827586206</v>
      </c>
      <c r="M11" s="109">
        <v>140.79</v>
      </c>
      <c r="N11" s="108">
        <v>162.68217054263565</v>
      </c>
      <c r="O11" s="109">
        <v>185.13505263157896</v>
      </c>
    </row>
    <row r="12" spans="1:16" x14ac:dyDescent="0.25">
      <c r="B12" s="125">
        <v>904</v>
      </c>
      <c r="C12" s="110" t="s">
        <v>8</v>
      </c>
      <c r="D12" s="108">
        <v>446.13725490196077</v>
      </c>
      <c r="E12" s="109">
        <v>608.87786206896544</v>
      </c>
      <c r="F12" s="111">
        <v>450.88461538461536</v>
      </c>
      <c r="G12" s="112">
        <v>511.23707142857143</v>
      </c>
      <c r="H12" s="108">
        <v>333.62790697674421</v>
      </c>
      <c r="I12" s="109">
        <v>395.99173170731711</v>
      </c>
      <c r="J12" s="98">
        <v>226.86312014345501</v>
      </c>
      <c r="K12" s="112">
        <v>265.86827551533401</v>
      </c>
      <c r="L12" s="108">
        <v>136</v>
      </c>
      <c r="M12" s="109">
        <v>127.76400000000001</v>
      </c>
      <c r="N12" s="108">
        <v>150.01190476190476</v>
      </c>
      <c r="O12" s="109">
        <v>151.67521621621626</v>
      </c>
    </row>
    <row r="13" spans="1:16" x14ac:dyDescent="0.25">
      <c r="B13" s="125">
        <v>905</v>
      </c>
      <c r="C13" s="110" t="s">
        <v>9</v>
      </c>
      <c r="D13" s="108">
        <v>410.98809523809524</v>
      </c>
      <c r="E13" s="109">
        <v>576.07129411764708</v>
      </c>
      <c r="F13" s="111">
        <v>275</v>
      </c>
      <c r="G13" s="112">
        <v>422.93018181818184</v>
      </c>
      <c r="H13" s="108">
        <v>275.35443037974682</v>
      </c>
      <c r="I13" s="109">
        <v>231.83502439024392</v>
      </c>
      <c r="J13" s="98">
        <v>208.73333333333301</v>
      </c>
      <c r="K13" s="112">
        <v>229.66309012875499</v>
      </c>
      <c r="L13" s="108">
        <v>135.47368421052633</v>
      </c>
      <c r="M13" s="109">
        <v>128.5752</v>
      </c>
      <c r="N13" s="108">
        <v>143.6</v>
      </c>
      <c r="O13" s="109">
        <v>146.43849999999998</v>
      </c>
    </row>
    <row r="14" spans="1:16" x14ac:dyDescent="0.25">
      <c r="B14" s="125">
        <v>906</v>
      </c>
      <c r="C14" s="110" t="s">
        <v>10</v>
      </c>
      <c r="D14" s="108">
        <v>364.4</v>
      </c>
      <c r="E14" s="109">
        <v>508.67310000000003</v>
      </c>
      <c r="F14" s="111">
        <v>313</v>
      </c>
      <c r="G14" s="112">
        <v>163.25399999999999</v>
      </c>
      <c r="H14" s="108">
        <v>136</v>
      </c>
      <c r="I14" s="109">
        <v>173.86478571428574</v>
      </c>
      <c r="J14" s="98">
        <v>151.14604810996599</v>
      </c>
      <c r="K14" s="112">
        <v>255.350734094617</v>
      </c>
      <c r="L14" s="108">
        <v>100.18181818181819</v>
      </c>
      <c r="M14" s="109">
        <v>89.485500000000016</v>
      </c>
      <c r="N14" s="108">
        <v>106.72043010752688</v>
      </c>
      <c r="O14" s="109">
        <v>119.18845714285716</v>
      </c>
    </row>
    <row r="15" spans="1:16" x14ac:dyDescent="0.25">
      <c r="B15" s="125">
        <v>907</v>
      </c>
      <c r="C15" s="110" t="s">
        <v>11</v>
      </c>
      <c r="D15" s="108">
        <v>366.45323741007195</v>
      </c>
      <c r="E15" s="109">
        <v>449.24150649350651</v>
      </c>
      <c r="F15" s="111">
        <v>483.00000000000006</v>
      </c>
      <c r="G15" s="112">
        <v>290.00400000000002</v>
      </c>
      <c r="H15" s="108">
        <v>187</v>
      </c>
      <c r="I15" s="109">
        <v>206.85599999999999</v>
      </c>
      <c r="J15" s="98">
        <v>156.93729729729699</v>
      </c>
      <c r="K15" s="112">
        <v>143.18503937007901</v>
      </c>
      <c r="L15" s="108">
        <v>77.769230769230774</v>
      </c>
      <c r="M15" s="109">
        <v>79.683500000000009</v>
      </c>
      <c r="N15" s="108">
        <v>122.99999999999999</v>
      </c>
      <c r="O15" s="109">
        <v>118.53400000000001</v>
      </c>
    </row>
    <row r="16" spans="1:16" x14ac:dyDescent="0.25">
      <c r="B16" s="125">
        <v>908</v>
      </c>
      <c r="C16" s="110" t="s">
        <v>12</v>
      </c>
      <c r="D16" s="108">
        <v>605.15053763440858</v>
      </c>
      <c r="E16" s="109">
        <v>494.40264864864872</v>
      </c>
      <c r="F16" s="111">
        <v>289.83333333333331</v>
      </c>
      <c r="G16" s="112">
        <v>323.69133333333338</v>
      </c>
      <c r="H16" s="108">
        <v>309.03571428571428</v>
      </c>
      <c r="I16" s="109">
        <v>229.32000000000002</v>
      </c>
      <c r="J16" s="98">
        <v>233.81558935361201</v>
      </c>
      <c r="K16" s="112">
        <v>202.003440366972</v>
      </c>
      <c r="L16" s="108">
        <v>124.73913043478261</v>
      </c>
      <c r="M16" s="109">
        <v>93.389399999999995</v>
      </c>
      <c r="N16" s="108">
        <v>137.01801801801801</v>
      </c>
      <c r="O16" s="109">
        <v>123.708</v>
      </c>
    </row>
    <row r="17" spans="2:15" x14ac:dyDescent="0.25">
      <c r="B17" s="125">
        <v>909</v>
      </c>
      <c r="C17" s="110" t="s">
        <v>13</v>
      </c>
      <c r="D17" s="108">
        <v>386.15476190476193</v>
      </c>
      <c r="E17" s="109">
        <v>512.43425242718445</v>
      </c>
      <c r="F17" s="111">
        <v>419.8235294117647</v>
      </c>
      <c r="G17" s="112">
        <v>472.524</v>
      </c>
      <c r="H17" s="108">
        <v>251.58620689655169</v>
      </c>
      <c r="I17" s="109">
        <v>375.18000000000006</v>
      </c>
      <c r="J17" s="98">
        <v>142.29221435793701</v>
      </c>
      <c r="K17" s="112">
        <v>153.57482837528599</v>
      </c>
      <c r="L17" s="108">
        <v>97.589743589743591</v>
      </c>
      <c r="M17" s="109">
        <v>109.902</v>
      </c>
      <c r="N17" s="108">
        <v>126.16279069767442</v>
      </c>
      <c r="O17" s="109">
        <v>131.29489285714288</v>
      </c>
    </row>
    <row r="18" spans="2:15" x14ac:dyDescent="0.25">
      <c r="B18" s="125">
        <v>910</v>
      </c>
      <c r="C18" s="110" t="s">
        <v>14</v>
      </c>
      <c r="D18" s="108">
        <v>426.96103896103898</v>
      </c>
      <c r="E18" s="109">
        <v>598.18925581395354</v>
      </c>
      <c r="F18" s="111">
        <v>430</v>
      </c>
      <c r="G18" s="112">
        <v>430.274</v>
      </c>
      <c r="H18" s="108">
        <v>279.12</v>
      </c>
      <c r="I18" s="109">
        <v>319.41000000000003</v>
      </c>
      <c r="J18" s="98">
        <v>197.26878980891701</v>
      </c>
      <c r="K18" s="112">
        <v>283.32908163265301</v>
      </c>
      <c r="L18" s="108">
        <v>155.78260869565219</v>
      </c>
      <c r="M18" s="109">
        <v>193.67400000000001</v>
      </c>
      <c r="N18" s="108">
        <v>180.67826086956521</v>
      </c>
      <c r="O18" s="109">
        <v>172.35971999999998</v>
      </c>
    </row>
    <row r="19" spans="2:15" x14ac:dyDescent="0.25">
      <c r="B19" s="125">
        <v>911</v>
      </c>
      <c r="C19" s="110" t="s">
        <v>15</v>
      </c>
      <c r="D19" s="108">
        <v>515.77692307692303</v>
      </c>
      <c r="E19" s="109">
        <v>566.12399999999991</v>
      </c>
      <c r="F19" s="111">
        <v>569</v>
      </c>
      <c r="G19" s="112">
        <v>353.74114285714285</v>
      </c>
      <c r="H19" s="108">
        <v>270.47945205479454</v>
      </c>
      <c r="I19" s="109">
        <v>286.53386666666671</v>
      </c>
      <c r="J19" s="98">
        <v>207.49480069324099</v>
      </c>
      <c r="K19" s="112">
        <v>206.21824686941</v>
      </c>
      <c r="L19" s="108">
        <v>139.55555555555554</v>
      </c>
      <c r="M19" s="109">
        <v>119.99</v>
      </c>
      <c r="N19" s="108">
        <v>140.46280991735537</v>
      </c>
      <c r="O19" s="109">
        <v>139.02587234042556</v>
      </c>
    </row>
    <row r="20" spans="2:15" x14ac:dyDescent="0.25">
      <c r="B20" s="125">
        <v>912</v>
      </c>
      <c r="C20" s="110" t="s">
        <v>16</v>
      </c>
      <c r="D20" s="108">
        <v>305.74178403755866</v>
      </c>
      <c r="E20" s="109">
        <v>497.57236708860762</v>
      </c>
      <c r="F20" s="111">
        <v>359.13636363636363</v>
      </c>
      <c r="G20" s="112">
        <v>279.42313043478265</v>
      </c>
      <c r="H20" s="108">
        <v>199.01639344262296</v>
      </c>
      <c r="I20" s="109">
        <v>211.7197627118644</v>
      </c>
      <c r="J20" s="98">
        <v>157.07663316582901</v>
      </c>
      <c r="K20" s="112">
        <v>170.36211180124201</v>
      </c>
      <c r="L20" s="108">
        <v>103.58928571428571</v>
      </c>
      <c r="M20" s="109">
        <v>82.021333333333331</v>
      </c>
      <c r="N20" s="108">
        <v>127.17073170731707</v>
      </c>
      <c r="O20" s="109">
        <v>127.35357142857144</v>
      </c>
    </row>
    <row r="21" spans="2:15" x14ac:dyDescent="0.25">
      <c r="B21" s="125">
        <v>913</v>
      </c>
      <c r="C21" s="110" t="s">
        <v>17</v>
      </c>
      <c r="D21" s="108">
        <v>352.64705882352939</v>
      </c>
      <c r="E21" s="109">
        <v>527.60922077922089</v>
      </c>
      <c r="F21" s="111">
        <v>249.2</v>
      </c>
      <c r="G21" s="112">
        <v>375.94049999999999</v>
      </c>
      <c r="H21" s="108">
        <v>309.85714285714283</v>
      </c>
      <c r="I21" s="109">
        <v>320.15360000000004</v>
      </c>
      <c r="J21" s="98">
        <v>179.63055555555599</v>
      </c>
      <c r="K21" s="112">
        <v>205.34459459459501</v>
      </c>
      <c r="L21" s="108">
        <v>80.599999999999994</v>
      </c>
      <c r="M21" s="109">
        <v>108.90360000000001</v>
      </c>
      <c r="N21" s="108">
        <v>115.78260869565217</v>
      </c>
      <c r="O21" s="109">
        <v>124.05565714285714</v>
      </c>
    </row>
    <row r="22" spans="2:15" x14ac:dyDescent="0.25">
      <c r="B22" s="125">
        <v>914</v>
      </c>
      <c r="C22" s="110" t="s">
        <v>18</v>
      </c>
      <c r="D22" s="108">
        <v>345.72093023255815</v>
      </c>
      <c r="E22" s="109">
        <v>417.4611315789474</v>
      </c>
      <c r="F22" s="111">
        <v>241</v>
      </c>
      <c r="G22" s="112">
        <v>354.6465</v>
      </c>
      <c r="H22" s="108">
        <v>195.16666666666666</v>
      </c>
      <c r="I22" s="109">
        <v>177.09211764705884</v>
      </c>
      <c r="J22" s="98">
        <v>148.49451754386001</v>
      </c>
      <c r="K22" s="112">
        <v>126.46415981198599</v>
      </c>
      <c r="L22" s="108">
        <v>121.70833333333333</v>
      </c>
      <c r="M22" s="109">
        <v>104.69550000000001</v>
      </c>
      <c r="N22" s="108">
        <v>96.138686131386862</v>
      </c>
      <c r="O22" s="109">
        <v>95.641928571428579</v>
      </c>
    </row>
    <row r="23" spans="2:15" x14ac:dyDescent="0.25">
      <c r="B23" s="125">
        <v>915</v>
      </c>
      <c r="C23" s="110" t="s">
        <v>19</v>
      </c>
      <c r="D23" s="108">
        <v>364.60891089108912</v>
      </c>
      <c r="E23" s="109">
        <v>487.53120000000007</v>
      </c>
      <c r="F23" s="111">
        <v>380.55</v>
      </c>
      <c r="G23" s="112">
        <v>389.13741176470586</v>
      </c>
      <c r="H23" s="108">
        <v>255.4</v>
      </c>
      <c r="I23" s="109">
        <v>239.08475675675675</v>
      </c>
      <c r="J23" s="98">
        <v>164.16199848599501</v>
      </c>
      <c r="K23" s="112">
        <v>158.12754716981101</v>
      </c>
      <c r="L23" s="108">
        <v>116.29268292682927</v>
      </c>
      <c r="M23" s="109">
        <v>145.29171428571428</v>
      </c>
      <c r="N23" s="108">
        <v>128.88165680473372</v>
      </c>
      <c r="O23" s="109">
        <v>128.51115789473684</v>
      </c>
    </row>
    <row r="24" spans="2:15" x14ac:dyDescent="0.25">
      <c r="B24" s="125">
        <v>916</v>
      </c>
      <c r="C24" s="110" t="s">
        <v>20</v>
      </c>
      <c r="D24" s="108">
        <v>280.609375</v>
      </c>
      <c r="E24" s="109">
        <v>421.73319402985072</v>
      </c>
      <c r="F24" s="111">
        <v>438</v>
      </c>
      <c r="G24" s="112">
        <v>354.67466666666672</v>
      </c>
      <c r="H24" s="108">
        <v>226.88888888888889</v>
      </c>
      <c r="I24" s="109">
        <v>251.88308108108109</v>
      </c>
      <c r="J24" s="98">
        <v>138.54009433962301</v>
      </c>
      <c r="K24" s="112">
        <v>163.60641025640999</v>
      </c>
      <c r="L24" s="108">
        <v>133.1</v>
      </c>
      <c r="M24" s="109">
        <v>108.7877142857143</v>
      </c>
      <c r="N24" s="108">
        <v>122.125</v>
      </c>
      <c r="O24" s="109">
        <v>117.49455319148936</v>
      </c>
    </row>
    <row r="25" spans="2:15" x14ac:dyDescent="0.25">
      <c r="B25" s="125">
        <v>917</v>
      </c>
      <c r="C25" s="110" t="s">
        <v>21</v>
      </c>
      <c r="D25" s="108">
        <v>402.05208333333331</v>
      </c>
      <c r="E25" s="109">
        <v>482.82</v>
      </c>
      <c r="F25" s="111">
        <v>421.5</v>
      </c>
      <c r="G25" s="112">
        <v>432.24566666666669</v>
      </c>
      <c r="H25" s="108">
        <v>283.57647058823528</v>
      </c>
      <c r="I25" s="109">
        <v>294.06</v>
      </c>
      <c r="J25" s="98">
        <v>197.468061051441</v>
      </c>
      <c r="K25" s="112">
        <v>177.043808411215</v>
      </c>
      <c r="L25" s="108">
        <v>154.84</v>
      </c>
      <c r="M25" s="109">
        <v>163.1019</v>
      </c>
      <c r="N25" s="108">
        <v>217.79329608938548</v>
      </c>
      <c r="O25" s="109">
        <v>219.42960000000002</v>
      </c>
    </row>
    <row r="26" spans="2:15" x14ac:dyDescent="0.25">
      <c r="B26" s="125">
        <v>918</v>
      </c>
      <c r="C26" s="110" t="s">
        <v>22</v>
      </c>
      <c r="D26" s="108">
        <v>476.58196721311475</v>
      </c>
      <c r="E26" s="109">
        <v>407.77760655737711</v>
      </c>
      <c r="F26" s="111">
        <v>379.6875</v>
      </c>
      <c r="G26" s="112">
        <v>373.44171428571428</v>
      </c>
      <c r="H26" s="108">
        <v>250.24489795918367</v>
      </c>
      <c r="I26" s="109">
        <v>255.42660000000001</v>
      </c>
      <c r="J26" s="98">
        <v>165.10895660203099</v>
      </c>
      <c r="K26" s="112">
        <v>161.23595505617999</v>
      </c>
      <c r="L26" s="108">
        <v>92.52</v>
      </c>
      <c r="M26" s="109">
        <v>99.372</v>
      </c>
      <c r="N26" s="108">
        <v>133.99193548387098</v>
      </c>
      <c r="O26" s="109">
        <v>149.16146938775512</v>
      </c>
    </row>
    <row r="27" spans="2:15" x14ac:dyDescent="0.25">
      <c r="B27" s="125">
        <v>919</v>
      </c>
      <c r="C27" s="110" t="s">
        <v>23</v>
      </c>
      <c r="D27" s="108">
        <v>436.07</v>
      </c>
      <c r="E27" s="109">
        <v>426.86446601941753</v>
      </c>
      <c r="F27" s="111">
        <v>467.08695652173913</v>
      </c>
      <c r="G27" s="112">
        <v>426.01519999999999</v>
      </c>
      <c r="H27" s="108">
        <v>243.82051282051282</v>
      </c>
      <c r="I27" s="109">
        <v>264.10990243902438</v>
      </c>
      <c r="J27" s="98">
        <v>188.21694915254201</v>
      </c>
      <c r="K27" s="112">
        <v>190.92462311557799</v>
      </c>
      <c r="L27" s="108">
        <v>96.441176470588232</v>
      </c>
      <c r="M27" s="109">
        <v>111.76533333333336</v>
      </c>
      <c r="N27" s="108">
        <v>158.13392857142858</v>
      </c>
      <c r="O27" s="109">
        <v>169.99827906976745</v>
      </c>
    </row>
    <row r="28" spans="2:15" x14ac:dyDescent="0.25">
      <c r="B28" s="125">
        <v>920</v>
      </c>
      <c r="C28" s="110" t="s">
        <v>24</v>
      </c>
      <c r="D28" s="108">
        <v>445.9375</v>
      </c>
      <c r="E28" s="109">
        <v>365.26069411764706</v>
      </c>
      <c r="F28" s="111">
        <v>379.69230769230768</v>
      </c>
      <c r="G28" s="112">
        <v>277.65163636363638</v>
      </c>
      <c r="H28" s="108">
        <v>272.61111111111109</v>
      </c>
      <c r="I28" s="109">
        <v>241.41121874999999</v>
      </c>
      <c r="J28" s="98">
        <v>179.535175879397</v>
      </c>
      <c r="K28" s="112">
        <v>164.08392715756099</v>
      </c>
      <c r="L28" s="108">
        <v>136.80434782608697</v>
      </c>
      <c r="M28" s="109">
        <v>108.8182105263158</v>
      </c>
      <c r="N28" s="108">
        <v>154.08571428571429</v>
      </c>
      <c r="O28" s="109">
        <v>172.74676595744683</v>
      </c>
    </row>
    <row r="29" spans="2:15" x14ac:dyDescent="0.25">
      <c r="B29" s="125">
        <v>921</v>
      </c>
      <c r="C29" s="110" t="s">
        <v>25</v>
      </c>
      <c r="D29" s="108">
        <v>563.90874524714832</v>
      </c>
      <c r="E29" s="109">
        <v>524.0676796875</v>
      </c>
      <c r="F29" s="111">
        <v>465.08695652173913</v>
      </c>
      <c r="G29" s="112">
        <v>471.51000000000005</v>
      </c>
      <c r="H29" s="108">
        <v>252.58333333333331</v>
      </c>
      <c r="I29" s="109">
        <v>255.25558208955223</v>
      </c>
      <c r="J29" s="98">
        <v>204.73458767013599</v>
      </c>
      <c r="K29" s="112">
        <v>191.50730519480501</v>
      </c>
      <c r="L29" s="108">
        <v>122.33684210526316</v>
      </c>
      <c r="M29" s="109">
        <v>100.12660465116281</v>
      </c>
      <c r="N29" s="108">
        <v>149.91050583657588</v>
      </c>
      <c r="O29" s="109">
        <v>139.21503030303032</v>
      </c>
    </row>
    <row r="30" spans="2:15" x14ac:dyDescent="0.25">
      <c r="B30" s="125">
        <v>922</v>
      </c>
      <c r="C30" s="110" t="s">
        <v>26</v>
      </c>
      <c r="D30" s="108">
        <v>660.34210526315792</v>
      </c>
      <c r="E30" s="109">
        <v>587.0411511627907</v>
      </c>
      <c r="F30" s="111">
        <v>467</v>
      </c>
      <c r="G30" s="112">
        <v>500.69871428571429</v>
      </c>
      <c r="H30" s="108">
        <v>323.26760563380282</v>
      </c>
      <c r="I30" s="109">
        <v>270.6221142857143</v>
      </c>
      <c r="J30" s="98">
        <v>202.67245508982001</v>
      </c>
      <c r="K30" s="112">
        <v>221.13094502779501</v>
      </c>
      <c r="L30" s="108">
        <v>110.98611111111111</v>
      </c>
      <c r="M30" s="109">
        <v>121.37580000000001</v>
      </c>
      <c r="N30" s="108">
        <v>165.18125000000001</v>
      </c>
      <c r="O30" s="109">
        <v>160.7437317073171</v>
      </c>
    </row>
    <row r="31" spans="2:15" x14ac:dyDescent="0.25">
      <c r="B31" s="125">
        <v>923</v>
      </c>
      <c r="C31" s="110" t="s">
        <v>27</v>
      </c>
      <c r="D31" s="108">
        <v>488.97163120567376</v>
      </c>
      <c r="E31" s="109">
        <v>495.73333333333341</v>
      </c>
      <c r="F31" s="111">
        <v>462.47435897435895</v>
      </c>
      <c r="G31" s="112">
        <v>448.54457142857143</v>
      </c>
      <c r="H31" s="108">
        <v>369.21513002364065</v>
      </c>
      <c r="I31" s="109">
        <v>310.01972804532579</v>
      </c>
      <c r="J31" s="98">
        <v>174.19976825028999</v>
      </c>
      <c r="K31" s="112">
        <v>169.66973321067201</v>
      </c>
      <c r="L31" s="108">
        <v>153.26666666666668</v>
      </c>
      <c r="M31" s="109">
        <v>145.80252631578946</v>
      </c>
      <c r="N31" s="108">
        <v>169.56306306306305</v>
      </c>
      <c r="O31" s="109">
        <v>188.46629629629629</v>
      </c>
    </row>
    <row r="32" spans="2:15" ht="14.45" customHeight="1" thickBot="1" x14ac:dyDescent="0.3">
      <c r="B32" s="126">
        <v>924</v>
      </c>
      <c r="C32" s="127" t="s">
        <v>28</v>
      </c>
      <c r="D32" s="128">
        <v>274.125</v>
      </c>
      <c r="E32" s="129">
        <v>414.24882352941177</v>
      </c>
      <c r="F32" s="250" t="s">
        <v>131</v>
      </c>
      <c r="G32" s="252">
        <v>122.18700000000001</v>
      </c>
      <c r="H32" s="128">
        <v>108</v>
      </c>
      <c r="I32" s="129">
        <v>209.4924</v>
      </c>
      <c r="J32" s="132">
        <v>109.378787878788</v>
      </c>
      <c r="K32" s="131">
        <v>140.94262295082001</v>
      </c>
      <c r="L32" s="128">
        <v>97</v>
      </c>
      <c r="M32" s="129">
        <v>159.63257142857142</v>
      </c>
      <c r="N32" s="128">
        <v>89.909090909090907</v>
      </c>
      <c r="O32" s="129">
        <v>82.235399999999998</v>
      </c>
    </row>
    <row r="33" spans="2:2" ht="19.149999999999999" hidden="1" customHeight="1" x14ac:dyDescent="0.25"/>
    <row r="34" spans="2:2" ht="15" customHeight="1" x14ac:dyDescent="0.25">
      <c r="B34" s="39" t="s">
        <v>178</v>
      </c>
    </row>
    <row r="35" spans="2:2" ht="3.75" customHeight="1" x14ac:dyDescent="0.25"/>
  </sheetData>
  <sheetProtection algorithmName="SHA-512" hashValue="mevgjgTqYwv9VSYzqVO0ki2kXYIZwKG+VpVg7rJkTKvQFDs6oo3YQTt0YHxLNOI6MWYAyg2wOLT9F5UICVYRdA==" saltValue="HWcHEw2tnd65IHbck3imTQ==" spinCount="100000" sheet="1" objects="1" scenarios="1"/>
  <sortState ref="B9:O32">
    <sortCondition ref="B9:B32"/>
  </sortState>
  <mergeCells count="6">
    <mergeCell ref="N4:O4"/>
    <mergeCell ref="D4:E4"/>
    <mergeCell ref="F4:G4"/>
    <mergeCell ref="H4:I4"/>
    <mergeCell ref="J4:K4"/>
    <mergeCell ref="L4:M4"/>
  </mergeCells>
  <pageMargins left="0.19685039370078741" right="0.19685039370078741" top="0.15748031496062992" bottom="0.15748031496062992" header="0.31496062992125984" footer="0.31496062992125984"/>
  <pageSetup paperSize="9" scale="96" orientation="landscape" r:id="rId1"/>
  <ignoredErrors>
    <ignoredError sqref="E5:O5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1">
    <tabColor rgb="FF00B050"/>
  </sheetPr>
  <dimension ref="A1:L32"/>
  <sheetViews>
    <sheetView workbookViewId="0">
      <selection activeCell="M13" sqref="M13"/>
    </sheetView>
  </sheetViews>
  <sheetFormatPr defaultColWidth="9.140625" defaultRowHeight="15" x14ac:dyDescent="0.25"/>
  <cols>
    <col min="1" max="1" width="2.7109375" style="38" customWidth="1"/>
    <col min="2" max="2" width="5.140625" style="38" customWidth="1"/>
    <col min="3" max="3" width="26.42578125" style="38" customWidth="1"/>
    <col min="4" max="5" width="9" style="38" customWidth="1"/>
    <col min="6" max="6" width="10.85546875" style="38" bestFit="1" customWidth="1"/>
    <col min="7" max="7" width="10.85546875" style="38" customWidth="1"/>
    <col min="8" max="8" width="10.42578125" style="38" bestFit="1" customWidth="1"/>
    <col min="9" max="9" width="10.42578125" style="38" customWidth="1"/>
    <col min="10" max="10" width="10.7109375" style="38" bestFit="1" customWidth="1"/>
    <col min="11" max="11" width="10.7109375" style="38" customWidth="1"/>
    <col min="12" max="12" width="4.140625" style="38" customWidth="1"/>
    <col min="13" max="16384" width="9.140625" style="38"/>
  </cols>
  <sheetData>
    <row r="1" spans="1:12" ht="15" customHeight="1" thickBot="1" x14ac:dyDescent="0.3">
      <c r="G1" s="33"/>
      <c r="H1" s="33"/>
    </row>
    <row r="2" spans="1:12" ht="15.75" x14ac:dyDescent="0.25">
      <c r="B2" s="203" t="s">
        <v>206</v>
      </c>
      <c r="C2" s="193"/>
      <c r="D2" s="193"/>
      <c r="E2" s="193"/>
      <c r="F2" s="193"/>
      <c r="G2" s="193"/>
      <c r="H2" s="193"/>
      <c r="I2" s="193"/>
      <c r="J2" s="193"/>
      <c r="K2" s="194"/>
    </row>
    <row r="3" spans="1:12" ht="6" customHeight="1" x14ac:dyDescent="0.25">
      <c r="B3" s="204"/>
      <c r="C3" s="196"/>
      <c r="D3" s="196"/>
      <c r="E3" s="196"/>
      <c r="F3" s="196"/>
      <c r="G3" s="196"/>
      <c r="H3" s="196"/>
      <c r="I3" s="196"/>
      <c r="J3" s="196"/>
      <c r="K3" s="205"/>
    </row>
    <row r="4" spans="1:12" ht="14.45" customHeight="1" x14ac:dyDescent="0.25">
      <c r="B4" s="206"/>
      <c r="C4" s="207"/>
      <c r="D4" s="409" t="s">
        <v>123</v>
      </c>
      <c r="E4" s="409"/>
      <c r="F4" s="409" t="s">
        <v>47</v>
      </c>
      <c r="G4" s="409"/>
      <c r="H4" s="409" t="s">
        <v>48</v>
      </c>
      <c r="I4" s="409"/>
      <c r="J4" s="409" t="s">
        <v>49</v>
      </c>
      <c r="K4" s="410"/>
    </row>
    <row r="5" spans="1:12" ht="15.75" thickBot="1" x14ac:dyDescent="0.3">
      <c r="B5" s="208"/>
      <c r="C5" s="209"/>
      <c r="D5" s="210">
        <f>Overblik!$D$6</f>
        <v>2017</v>
      </c>
      <c r="E5" s="210">
        <f>Overblik!$E$6</f>
        <v>2018</v>
      </c>
      <c r="F5" s="210">
        <f>Overblik!$D$6</f>
        <v>2017</v>
      </c>
      <c r="G5" s="210">
        <f>Overblik!$E$6</f>
        <v>2018</v>
      </c>
      <c r="H5" s="210">
        <f>Overblik!$D$6</f>
        <v>2017</v>
      </c>
      <c r="I5" s="210">
        <f>Overblik!$E$6</f>
        <v>2018</v>
      </c>
      <c r="J5" s="210">
        <f>Overblik!$D$6</f>
        <v>2017</v>
      </c>
      <c r="K5" s="211">
        <f>Overblik!$E$6</f>
        <v>2018</v>
      </c>
      <c r="L5" s="247"/>
    </row>
    <row r="6" spans="1:12" x14ac:dyDescent="0.25">
      <c r="B6" s="133"/>
      <c r="C6" s="134" t="s">
        <v>119</v>
      </c>
      <c r="D6" s="135">
        <v>77.775588833963312</v>
      </c>
      <c r="E6" s="136">
        <v>82.748159480347184</v>
      </c>
      <c r="F6" s="135">
        <v>51.24867483849593</v>
      </c>
      <c r="G6" s="136">
        <v>48.554549621819859</v>
      </c>
      <c r="H6" s="135">
        <v>72.423133209272081</v>
      </c>
      <c r="I6" s="136">
        <v>82.942033126401583</v>
      </c>
      <c r="J6" s="135">
        <v>75.904392470051334</v>
      </c>
      <c r="K6" s="136">
        <v>67.062089693901768</v>
      </c>
    </row>
    <row r="7" spans="1:12" ht="15.75" thickBot="1" x14ac:dyDescent="0.3">
      <c r="B7" s="137"/>
      <c r="C7" s="393" t="s">
        <v>37</v>
      </c>
      <c r="D7" s="128">
        <f t="shared" ref="D7:K7" si="0">SMALL(D9:D32,5)</f>
        <v>53.885217983651202</v>
      </c>
      <c r="E7" s="129">
        <f t="shared" si="0"/>
        <v>56.752817783343801</v>
      </c>
      <c r="F7" s="128">
        <f t="shared" si="0"/>
        <v>38.3734939759036</v>
      </c>
      <c r="G7" s="129">
        <f t="shared" si="0"/>
        <v>38.505162827641001</v>
      </c>
      <c r="H7" s="128">
        <f t="shared" si="0"/>
        <v>50.571731299004</v>
      </c>
      <c r="I7" s="129">
        <f t="shared" si="0"/>
        <v>54.605405405405399</v>
      </c>
      <c r="J7" s="128">
        <f t="shared" si="0"/>
        <v>64</v>
      </c>
      <c r="K7" s="129">
        <f t="shared" si="0"/>
        <v>54</v>
      </c>
    </row>
    <row r="8" spans="1:12" ht="13.5" customHeight="1" thickBot="1" x14ac:dyDescent="0.3">
      <c r="A8" s="183"/>
      <c r="B8" s="338" t="s">
        <v>29</v>
      </c>
      <c r="C8" s="339" t="s">
        <v>0</v>
      </c>
      <c r="D8" s="340"/>
      <c r="E8" s="340"/>
      <c r="F8" s="340"/>
      <c r="G8" s="340"/>
      <c r="H8" s="340"/>
      <c r="I8" s="340"/>
      <c r="J8" s="340"/>
      <c r="K8" s="342"/>
      <c r="L8" s="248"/>
    </row>
    <row r="9" spans="1:12" x14ac:dyDescent="0.25">
      <c r="B9" s="138">
        <v>901</v>
      </c>
      <c r="C9" s="139" t="s">
        <v>5</v>
      </c>
      <c r="D9" s="135">
        <v>55.5440280788686</v>
      </c>
      <c r="E9" s="136">
        <v>56.752817783343801</v>
      </c>
      <c r="F9" s="140">
        <v>32.780687397708697</v>
      </c>
      <c r="G9" s="141">
        <v>35.030769230769202</v>
      </c>
      <c r="H9" s="135">
        <v>50.571731299004</v>
      </c>
      <c r="I9" s="136">
        <v>71.278254972875203</v>
      </c>
      <c r="J9" s="142">
        <v>83</v>
      </c>
      <c r="K9" s="136">
        <v>84</v>
      </c>
    </row>
    <row r="10" spans="1:12" x14ac:dyDescent="0.25">
      <c r="B10" s="125">
        <v>902</v>
      </c>
      <c r="C10" s="110" t="s">
        <v>6</v>
      </c>
      <c r="D10" s="108">
        <v>56.329769672195603</v>
      </c>
      <c r="E10" s="109">
        <v>64.982753310748393</v>
      </c>
      <c r="F10" s="111">
        <v>45.068315665488797</v>
      </c>
      <c r="G10" s="112">
        <v>55.113895216400891</v>
      </c>
      <c r="H10" s="108">
        <v>90.215170797052906</v>
      </c>
      <c r="I10" s="109">
        <v>96.314154606424296</v>
      </c>
      <c r="J10" s="98">
        <v>64</v>
      </c>
      <c r="K10" s="109">
        <v>60</v>
      </c>
    </row>
    <row r="11" spans="1:12" x14ac:dyDescent="0.25">
      <c r="B11" s="125">
        <v>903</v>
      </c>
      <c r="C11" s="110" t="s">
        <v>7</v>
      </c>
      <c r="D11" s="108">
        <v>69.432152588555894</v>
      </c>
      <c r="E11" s="109">
        <v>114.94928705945701</v>
      </c>
      <c r="F11" s="111">
        <v>51.1013986013986</v>
      </c>
      <c r="G11" s="112">
        <v>69.572065378900405</v>
      </c>
      <c r="H11" s="108">
        <v>77.351633269283596</v>
      </c>
      <c r="I11" s="109">
        <v>116.198779629195</v>
      </c>
      <c r="J11" s="98">
        <v>103</v>
      </c>
      <c r="K11" s="109">
        <v>94</v>
      </c>
    </row>
    <row r="12" spans="1:12" x14ac:dyDescent="0.25">
      <c r="B12" s="125">
        <v>904</v>
      </c>
      <c r="C12" s="110" t="s">
        <v>8</v>
      </c>
      <c r="D12" s="108">
        <v>119.667142565776</v>
      </c>
      <c r="E12" s="109">
        <v>105.278314310799</v>
      </c>
      <c r="F12" s="111">
        <v>95.396090534979393</v>
      </c>
      <c r="G12" s="112">
        <v>38.972696245733793</v>
      </c>
      <c r="H12" s="108">
        <v>89.289673433362793</v>
      </c>
      <c r="I12" s="109">
        <v>93.159544159544197</v>
      </c>
      <c r="J12" s="98">
        <v>100</v>
      </c>
      <c r="K12" s="109">
        <v>66</v>
      </c>
    </row>
    <row r="13" spans="1:12" x14ac:dyDescent="0.25">
      <c r="B13" s="125">
        <v>905</v>
      </c>
      <c r="C13" s="110" t="s">
        <v>9</v>
      </c>
      <c r="D13" s="108">
        <v>64.635770234987007</v>
      </c>
      <c r="E13" s="109">
        <v>65.284580025073097</v>
      </c>
      <c r="F13" s="111">
        <v>40.2067381316999</v>
      </c>
      <c r="G13" s="112">
        <v>50.457377049180302</v>
      </c>
      <c r="H13" s="108">
        <v>75.611825828797606</v>
      </c>
      <c r="I13" s="109">
        <v>61.100828056502699</v>
      </c>
      <c r="J13" s="98">
        <v>84</v>
      </c>
      <c r="K13" s="109">
        <v>66</v>
      </c>
    </row>
    <row r="14" spans="1:12" x14ac:dyDescent="0.25">
      <c r="B14" s="125">
        <v>906</v>
      </c>
      <c r="C14" s="110" t="s">
        <v>10</v>
      </c>
      <c r="D14" s="108">
        <v>39.406110538963297</v>
      </c>
      <c r="E14" s="109">
        <v>44.950843274372701</v>
      </c>
      <c r="F14" s="111">
        <v>27.14</v>
      </c>
      <c r="G14" s="112">
        <v>28.091772151898699</v>
      </c>
      <c r="H14" s="108">
        <v>48.820156090939903</v>
      </c>
      <c r="I14" s="109">
        <v>49.241497898356897</v>
      </c>
      <c r="J14" s="98">
        <v>73</v>
      </c>
      <c r="K14" s="109">
        <v>66</v>
      </c>
    </row>
    <row r="15" spans="1:12" x14ac:dyDescent="0.25">
      <c r="B15" s="125">
        <v>907</v>
      </c>
      <c r="C15" s="110" t="s">
        <v>11</v>
      </c>
      <c r="D15" s="108">
        <v>53.885217983651202</v>
      </c>
      <c r="E15" s="109">
        <v>61.501380126183001</v>
      </c>
      <c r="F15" s="111">
        <v>43.068897637795303</v>
      </c>
      <c r="G15" s="112">
        <v>40.437810945273597</v>
      </c>
      <c r="H15" s="108">
        <v>46.689510939510903</v>
      </c>
      <c r="I15" s="109">
        <v>56.8769559032717</v>
      </c>
      <c r="J15" s="98">
        <v>73</v>
      </c>
      <c r="K15" s="109">
        <v>57</v>
      </c>
    </row>
    <row r="16" spans="1:12" x14ac:dyDescent="0.25">
      <c r="B16" s="125">
        <v>908</v>
      </c>
      <c r="C16" s="110" t="s">
        <v>12</v>
      </c>
      <c r="D16" s="108">
        <v>62.377856875234201</v>
      </c>
      <c r="E16" s="109">
        <v>72.3074707775707</v>
      </c>
      <c r="F16" s="111">
        <v>43.398976982097203</v>
      </c>
      <c r="G16" s="112">
        <v>43.677419354838698</v>
      </c>
      <c r="H16" s="108">
        <v>69.331985065339097</v>
      </c>
      <c r="I16" s="109">
        <v>87.637254901960802</v>
      </c>
      <c r="J16" s="98">
        <v>66</v>
      </c>
      <c r="K16" s="109">
        <v>64</v>
      </c>
    </row>
    <row r="17" spans="2:11" x14ac:dyDescent="0.25">
      <c r="B17" s="125">
        <v>909</v>
      </c>
      <c r="C17" s="110" t="s">
        <v>13</v>
      </c>
      <c r="D17" s="108">
        <v>50.809896081609303</v>
      </c>
      <c r="E17" s="109">
        <v>55.4916020671835</v>
      </c>
      <c r="F17" s="111">
        <v>41.1768650461023</v>
      </c>
      <c r="G17" s="112">
        <v>39.367567567567598</v>
      </c>
      <c r="H17" s="108">
        <v>52.1073946845055</v>
      </c>
      <c r="I17" s="109">
        <v>47.326242371403701</v>
      </c>
      <c r="J17" s="98">
        <v>77</v>
      </c>
      <c r="K17" s="109">
        <v>54</v>
      </c>
    </row>
    <row r="18" spans="2:11" x14ac:dyDescent="0.25">
      <c r="B18" s="125">
        <v>910</v>
      </c>
      <c r="C18" s="110" t="s">
        <v>14</v>
      </c>
      <c r="D18" s="108">
        <v>48.8326812728221</v>
      </c>
      <c r="E18" s="109">
        <v>51.588790474807602</v>
      </c>
      <c r="F18" s="111">
        <v>36.331797235022997</v>
      </c>
      <c r="G18" s="112">
        <v>36.750659630606897</v>
      </c>
      <c r="H18" s="108">
        <v>96.659687184662005</v>
      </c>
      <c r="I18" s="109">
        <v>73.313212435233197</v>
      </c>
      <c r="J18" s="98">
        <v>75</v>
      </c>
      <c r="K18" s="109">
        <v>70</v>
      </c>
    </row>
    <row r="19" spans="2:11" x14ac:dyDescent="0.25">
      <c r="B19" s="125">
        <v>911</v>
      </c>
      <c r="C19" s="110" t="s">
        <v>15</v>
      </c>
      <c r="D19" s="108">
        <v>69.470397324941004</v>
      </c>
      <c r="E19" s="109">
        <v>73.189568296336603</v>
      </c>
      <c r="F19" s="111">
        <v>40.131455399060997</v>
      </c>
      <c r="G19" s="112">
        <v>49.1075110456554</v>
      </c>
      <c r="H19" s="108">
        <v>132.58471690080901</v>
      </c>
      <c r="I19" s="109">
        <v>175.67425463335999</v>
      </c>
      <c r="J19" s="98">
        <v>83</v>
      </c>
      <c r="K19" s="109">
        <v>89</v>
      </c>
    </row>
    <row r="20" spans="2:11" x14ac:dyDescent="0.25">
      <c r="B20" s="125">
        <v>912</v>
      </c>
      <c r="C20" s="110" t="s">
        <v>16</v>
      </c>
      <c r="D20" s="108">
        <v>85.396053760366001</v>
      </c>
      <c r="E20" s="109">
        <v>75.396404335947807</v>
      </c>
      <c r="F20" s="111">
        <v>48.588009223674099</v>
      </c>
      <c r="G20" s="112">
        <v>38.505162827641001</v>
      </c>
      <c r="H20" s="108">
        <v>71.556702619414494</v>
      </c>
      <c r="I20" s="109">
        <v>90.502879868348899</v>
      </c>
      <c r="J20" s="98">
        <v>81</v>
      </c>
      <c r="K20" s="109">
        <v>71</v>
      </c>
    </row>
    <row r="21" spans="2:11" x14ac:dyDescent="0.25">
      <c r="B21" s="125">
        <v>913</v>
      </c>
      <c r="C21" s="110" t="s">
        <v>17</v>
      </c>
      <c r="D21" s="108">
        <v>104.415422077922</v>
      </c>
      <c r="E21" s="109">
        <v>106.45090326340301</v>
      </c>
      <c r="F21" s="111">
        <v>64.916844349680204</v>
      </c>
      <c r="G21" s="112">
        <v>56.587336244541504</v>
      </c>
      <c r="H21" s="108">
        <v>134.99705990444701</v>
      </c>
      <c r="I21" s="109">
        <v>189.164125311894</v>
      </c>
      <c r="J21" s="98">
        <v>102</v>
      </c>
      <c r="K21" s="109">
        <v>81</v>
      </c>
    </row>
    <row r="22" spans="2:11" x14ac:dyDescent="0.25">
      <c r="B22" s="125">
        <v>914</v>
      </c>
      <c r="C22" s="110" t="s">
        <v>18</v>
      </c>
      <c r="D22" s="108">
        <v>74.161596958174897</v>
      </c>
      <c r="E22" s="109">
        <v>75.245754766121493</v>
      </c>
      <c r="F22" s="111">
        <v>42.630402384500698</v>
      </c>
      <c r="G22" s="112">
        <v>46.327142857142903</v>
      </c>
      <c r="H22" s="108">
        <v>82.143419689119199</v>
      </c>
      <c r="I22" s="109">
        <v>75.952450775031394</v>
      </c>
      <c r="J22" s="98">
        <v>74</v>
      </c>
      <c r="K22" s="109">
        <v>54</v>
      </c>
    </row>
    <row r="23" spans="2:11" x14ac:dyDescent="0.25">
      <c r="B23" s="125">
        <v>915</v>
      </c>
      <c r="C23" s="110" t="s">
        <v>19</v>
      </c>
      <c r="D23" s="108">
        <v>106.111665727397</v>
      </c>
      <c r="E23" s="109">
        <v>93.026286208387404</v>
      </c>
      <c r="F23" s="111">
        <v>53.164256198347097</v>
      </c>
      <c r="G23" s="112">
        <v>52.943181818181799</v>
      </c>
      <c r="H23" s="108">
        <v>117.56974034620499</v>
      </c>
      <c r="I23" s="109">
        <v>115.060050462574</v>
      </c>
      <c r="J23" s="98">
        <v>76</v>
      </c>
      <c r="K23" s="109">
        <v>68</v>
      </c>
    </row>
    <row r="24" spans="2:11" x14ac:dyDescent="0.25">
      <c r="B24" s="125">
        <v>916</v>
      </c>
      <c r="C24" s="110" t="s">
        <v>20</v>
      </c>
      <c r="D24" s="108">
        <v>55.720651653090599</v>
      </c>
      <c r="E24" s="109">
        <v>61.834081346423602</v>
      </c>
      <c r="F24" s="111">
        <v>41.8452579034942</v>
      </c>
      <c r="G24" s="112">
        <v>43.993975903614498</v>
      </c>
      <c r="H24" s="108">
        <v>56.147095487409601</v>
      </c>
      <c r="I24" s="109">
        <v>58.291442250149601</v>
      </c>
      <c r="J24" s="98">
        <v>94</v>
      </c>
      <c r="K24" s="109">
        <v>81</v>
      </c>
    </row>
    <row r="25" spans="2:11" x14ac:dyDescent="0.25">
      <c r="B25" s="125">
        <v>917</v>
      </c>
      <c r="C25" s="110" t="s">
        <v>21</v>
      </c>
      <c r="D25" s="108">
        <v>59.554183942706402</v>
      </c>
      <c r="E25" s="109">
        <v>63.6539545369153</v>
      </c>
      <c r="F25" s="111">
        <v>44.497865072587501</v>
      </c>
      <c r="G25" s="112">
        <v>46.9555735056543</v>
      </c>
      <c r="H25" s="108">
        <v>59.802488038277502</v>
      </c>
      <c r="I25" s="109">
        <v>58.484494063441403</v>
      </c>
      <c r="J25" s="98">
        <v>61</v>
      </c>
      <c r="K25" s="109">
        <v>56</v>
      </c>
    </row>
    <row r="26" spans="2:11" x14ac:dyDescent="0.25">
      <c r="B26" s="125">
        <v>918</v>
      </c>
      <c r="C26" s="110" t="s">
        <v>22</v>
      </c>
      <c r="D26" s="108">
        <v>79.480398257622895</v>
      </c>
      <c r="E26" s="109">
        <v>64.0449593371183</v>
      </c>
      <c r="F26" s="111">
        <v>47.855555555555597</v>
      </c>
      <c r="G26" s="112">
        <v>47.446054750402602</v>
      </c>
      <c r="H26" s="108">
        <v>55.701204819277102</v>
      </c>
      <c r="I26" s="109">
        <v>56.948954489544903</v>
      </c>
      <c r="J26" s="98">
        <v>50</v>
      </c>
      <c r="K26" s="109">
        <v>45</v>
      </c>
    </row>
    <row r="27" spans="2:11" x14ac:dyDescent="0.25">
      <c r="B27" s="125">
        <v>919</v>
      </c>
      <c r="C27" s="110" t="s">
        <v>23</v>
      </c>
      <c r="D27" s="108">
        <v>94.512592369175096</v>
      </c>
      <c r="E27" s="109">
        <v>89.014264705882397</v>
      </c>
      <c r="F27" s="111">
        <v>45.880546075085299</v>
      </c>
      <c r="G27" s="112">
        <v>42.5843373493976</v>
      </c>
      <c r="H27" s="108">
        <v>72.961796246648802</v>
      </c>
      <c r="I27" s="109">
        <v>100.021550591327</v>
      </c>
      <c r="J27" s="98">
        <v>72</v>
      </c>
      <c r="K27" s="109">
        <v>59</v>
      </c>
    </row>
    <row r="28" spans="2:11" x14ac:dyDescent="0.25">
      <c r="B28" s="125">
        <v>920</v>
      </c>
      <c r="C28" s="110" t="s">
        <v>24</v>
      </c>
      <c r="D28" s="108">
        <v>57.297487065779698</v>
      </c>
      <c r="E28" s="109">
        <v>63.522783134808101</v>
      </c>
      <c r="F28" s="111">
        <v>34.8217391304348</v>
      </c>
      <c r="G28" s="112">
        <v>40.912596401028303</v>
      </c>
      <c r="H28" s="108">
        <v>50.928750000000001</v>
      </c>
      <c r="I28" s="109">
        <v>48.0982499232423</v>
      </c>
      <c r="J28" s="98">
        <v>45</v>
      </c>
      <c r="K28" s="109">
        <v>49</v>
      </c>
    </row>
    <row r="29" spans="2:11" x14ac:dyDescent="0.25">
      <c r="B29" s="125">
        <v>921</v>
      </c>
      <c r="C29" s="110" t="s">
        <v>25</v>
      </c>
      <c r="D29" s="108">
        <v>116.58588206508399</v>
      </c>
      <c r="E29" s="109">
        <v>138.29945396550801</v>
      </c>
      <c r="F29" s="111">
        <v>52.052865064694998</v>
      </c>
      <c r="G29" s="112">
        <v>49.224883359253496</v>
      </c>
      <c r="H29" s="108">
        <v>40.978127833182199</v>
      </c>
      <c r="I29" s="109">
        <v>54.605405405405399</v>
      </c>
      <c r="J29" s="98">
        <v>66</v>
      </c>
      <c r="K29" s="109">
        <v>60</v>
      </c>
    </row>
    <row r="30" spans="2:11" x14ac:dyDescent="0.25">
      <c r="B30" s="125">
        <v>922</v>
      </c>
      <c r="C30" s="110" t="s">
        <v>26</v>
      </c>
      <c r="D30" s="108">
        <v>102.972014432808</v>
      </c>
      <c r="E30" s="109">
        <v>113.22411010915999</v>
      </c>
      <c r="F30" s="111">
        <v>56.210216832047003</v>
      </c>
      <c r="G30" s="112">
        <v>64.274590163934405</v>
      </c>
      <c r="H30" s="108">
        <v>70.762160348876193</v>
      </c>
      <c r="I30" s="109">
        <v>80.482829954489006</v>
      </c>
      <c r="J30" s="98">
        <v>85</v>
      </c>
      <c r="K30" s="109">
        <v>78</v>
      </c>
    </row>
    <row r="31" spans="2:11" x14ac:dyDescent="0.25">
      <c r="B31" s="125">
        <v>923</v>
      </c>
      <c r="C31" s="110" t="s">
        <v>27</v>
      </c>
      <c r="D31" s="108">
        <v>88.043871453948398</v>
      </c>
      <c r="E31" s="109">
        <v>84.753267585551299</v>
      </c>
      <c r="F31" s="111">
        <v>51.231197771587702</v>
      </c>
      <c r="G31" s="112">
        <v>49.352475247524801</v>
      </c>
      <c r="H31" s="108">
        <v>55.376857866343698</v>
      </c>
      <c r="I31" s="109">
        <v>67.339439294091406</v>
      </c>
      <c r="J31" s="98">
        <v>77</v>
      </c>
      <c r="K31" s="109">
        <v>81</v>
      </c>
    </row>
    <row r="32" spans="2:11" ht="15.75" thickBot="1" x14ac:dyDescent="0.3">
      <c r="B32" s="126">
        <v>924</v>
      </c>
      <c r="C32" s="127" t="s">
        <v>28</v>
      </c>
      <c r="D32" s="128">
        <v>31.616626311541602</v>
      </c>
      <c r="E32" s="129">
        <v>26.966985230234599</v>
      </c>
      <c r="F32" s="130">
        <v>38.3734939759036</v>
      </c>
      <c r="G32" s="131">
        <v>26.729411764705905</v>
      </c>
      <c r="H32" s="128">
        <v>29.8726937269373</v>
      </c>
      <c r="I32" s="129">
        <v>25.343848580441598</v>
      </c>
      <c r="J32" s="132">
        <v>64</v>
      </c>
      <c r="K32" s="129">
        <v>50</v>
      </c>
    </row>
  </sheetData>
  <sheetProtection algorithmName="SHA-512" hashValue="pDOIgfdvprwqPHpnxxvEIDU1SX/l+6+qMVTax2vOKkZaGnz/SeqcT5rlr3pwH3UBF80WZSy5bpe/VRE4eIsjRg==" saltValue="StWlqxt7O074N6B0QtHBoQ==" spinCount="100000" sheet="1" objects="1" scenarios="1"/>
  <sortState ref="B9:K32">
    <sortCondition ref="B9:B32"/>
  </sortState>
  <mergeCells count="4">
    <mergeCell ref="D4:E4"/>
    <mergeCell ref="F4:G4"/>
    <mergeCell ref="H4:I4"/>
    <mergeCell ref="J4:K4"/>
  </mergeCells>
  <pageMargins left="0.7" right="0.7" top="0.75" bottom="0.75" header="0.3" footer="0.3"/>
  <pageSetup paperSize="9" orientation="landscape" r:id="rId1"/>
  <ignoredErrors>
    <ignoredError sqref="E5:K5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22">
    <tabColor rgb="FF00B050"/>
  </sheetPr>
  <dimension ref="A1:L32"/>
  <sheetViews>
    <sheetView workbookViewId="0">
      <selection activeCell="C7" sqref="C7"/>
    </sheetView>
  </sheetViews>
  <sheetFormatPr defaultColWidth="9.140625" defaultRowHeight="15" x14ac:dyDescent="0.25"/>
  <cols>
    <col min="1" max="1" width="2.7109375" style="38" customWidth="1"/>
    <col min="2" max="2" width="5.140625" style="38" customWidth="1"/>
    <col min="3" max="3" width="26.42578125" style="38" customWidth="1"/>
    <col min="4" max="5" width="9" style="38" customWidth="1"/>
    <col min="6" max="6" width="10.85546875" style="38" bestFit="1" customWidth="1"/>
    <col min="7" max="7" width="10.85546875" style="38" customWidth="1"/>
    <col min="8" max="8" width="10.42578125" style="38" bestFit="1" customWidth="1"/>
    <col min="9" max="9" width="10.42578125" style="38" customWidth="1"/>
    <col min="10" max="10" width="10.7109375" style="38" bestFit="1" customWidth="1"/>
    <col min="11" max="11" width="10.7109375" style="38" customWidth="1"/>
    <col min="12" max="12" width="4.140625" style="38" customWidth="1"/>
    <col min="13" max="16384" width="9.140625" style="38"/>
  </cols>
  <sheetData>
    <row r="1" spans="1:12" ht="15" customHeight="1" thickBot="1" x14ac:dyDescent="0.3">
      <c r="G1" s="33"/>
      <c r="H1" s="33"/>
    </row>
    <row r="2" spans="1:12" ht="15.75" x14ac:dyDescent="0.25">
      <c r="B2" s="203" t="s">
        <v>207</v>
      </c>
      <c r="C2" s="193"/>
      <c r="D2" s="193"/>
      <c r="E2" s="193"/>
      <c r="F2" s="193"/>
      <c r="G2" s="193"/>
      <c r="H2" s="193"/>
      <c r="I2" s="193"/>
      <c r="J2" s="193"/>
      <c r="K2" s="194"/>
    </row>
    <row r="3" spans="1:12" ht="6" customHeight="1" x14ac:dyDescent="0.25">
      <c r="B3" s="204"/>
      <c r="C3" s="196"/>
      <c r="D3" s="196"/>
      <c r="E3" s="196"/>
      <c r="F3" s="196"/>
      <c r="G3" s="196"/>
      <c r="H3" s="196"/>
      <c r="I3" s="196"/>
      <c r="J3" s="196"/>
      <c r="K3" s="205"/>
    </row>
    <row r="4" spans="1:12" ht="14.45" customHeight="1" x14ac:dyDescent="0.25">
      <c r="B4" s="206"/>
      <c r="C4" s="207"/>
      <c r="D4" s="409" t="s">
        <v>50</v>
      </c>
      <c r="E4" s="409"/>
      <c r="F4" s="409" t="s">
        <v>51</v>
      </c>
      <c r="G4" s="409"/>
      <c r="H4" s="409" t="s">
        <v>52</v>
      </c>
      <c r="I4" s="409"/>
      <c r="J4" s="409" t="s">
        <v>53</v>
      </c>
      <c r="K4" s="410"/>
    </row>
    <row r="5" spans="1:12" ht="15.75" thickBot="1" x14ac:dyDescent="0.3">
      <c r="B5" s="208"/>
      <c r="C5" s="209"/>
      <c r="D5" s="210">
        <f>Overblik!$D$6</f>
        <v>2017</v>
      </c>
      <c r="E5" s="210">
        <f>Overblik!$E$6</f>
        <v>2018</v>
      </c>
      <c r="F5" s="210">
        <f>Overblik!$D$6</f>
        <v>2017</v>
      </c>
      <c r="G5" s="210">
        <f>Overblik!$E$6</f>
        <v>2018</v>
      </c>
      <c r="H5" s="210">
        <f>Overblik!$D$6</f>
        <v>2017</v>
      </c>
      <c r="I5" s="210">
        <f>Overblik!$E$6</f>
        <v>2018</v>
      </c>
      <c r="J5" s="210">
        <f>Overblik!$D$6</f>
        <v>2017</v>
      </c>
      <c r="K5" s="211">
        <f>Overblik!$E$6</f>
        <v>2018</v>
      </c>
      <c r="L5" s="247"/>
    </row>
    <row r="6" spans="1:12" x14ac:dyDescent="0.25">
      <c r="B6" s="133"/>
      <c r="C6" s="134" t="s">
        <v>119</v>
      </c>
      <c r="D6" s="135">
        <v>47.080443869175404</v>
      </c>
      <c r="E6" s="136">
        <v>51.101531396438617</v>
      </c>
      <c r="F6" s="135">
        <v>96.826078649760106</v>
      </c>
      <c r="G6" s="136">
        <v>99.119521800281291</v>
      </c>
      <c r="H6" s="135">
        <v>342.95363434361388</v>
      </c>
      <c r="I6" s="136">
        <v>354.82998338870431</v>
      </c>
      <c r="J6" s="135">
        <v>74.14713395140663</v>
      </c>
      <c r="K6" s="136">
        <v>76.824263102881901</v>
      </c>
    </row>
    <row r="7" spans="1:12" ht="15.75" thickBot="1" x14ac:dyDescent="0.3">
      <c r="B7" s="137"/>
      <c r="C7" s="393" t="s">
        <v>37</v>
      </c>
      <c r="D7" s="128">
        <f t="shared" ref="D7:K7" si="0">SMALL(D9:D32,5)</f>
        <v>40.17</v>
      </c>
      <c r="E7" s="129">
        <f t="shared" si="0"/>
        <v>41.66</v>
      </c>
      <c r="F7" s="128">
        <f t="shared" si="0"/>
        <v>86.15</v>
      </c>
      <c r="G7" s="129">
        <f t="shared" si="0"/>
        <v>84.29</v>
      </c>
      <c r="H7" s="128">
        <f t="shared" si="0"/>
        <v>322.56</v>
      </c>
      <c r="I7" s="129">
        <f t="shared" si="0"/>
        <v>334.5</v>
      </c>
      <c r="J7" s="128">
        <f t="shared" si="0"/>
        <v>66.25</v>
      </c>
      <c r="K7" s="129">
        <f t="shared" si="0"/>
        <v>68.209999999999994</v>
      </c>
    </row>
    <row r="8" spans="1:12" ht="13.5" customHeight="1" thickBot="1" x14ac:dyDescent="0.3">
      <c r="A8" s="183"/>
      <c r="B8" s="338" t="s">
        <v>29</v>
      </c>
      <c r="C8" s="339" t="s">
        <v>0</v>
      </c>
      <c r="D8" s="340"/>
      <c r="E8" s="340"/>
      <c r="F8" s="340"/>
      <c r="G8" s="340"/>
      <c r="H8" s="340"/>
      <c r="I8" s="340"/>
      <c r="J8" s="340"/>
      <c r="K8" s="342"/>
      <c r="L8" s="248"/>
    </row>
    <row r="9" spans="1:12" x14ac:dyDescent="0.25">
      <c r="B9" s="138">
        <v>901</v>
      </c>
      <c r="C9" s="139" t="s">
        <v>5</v>
      </c>
      <c r="D9" s="135">
        <v>53.06</v>
      </c>
      <c r="E9" s="136">
        <v>55.55</v>
      </c>
      <c r="F9" s="140">
        <v>92.75</v>
      </c>
      <c r="G9" s="141">
        <v>84.09</v>
      </c>
      <c r="H9" s="135">
        <v>332.52</v>
      </c>
      <c r="I9" s="136">
        <v>333.63</v>
      </c>
      <c r="J9" s="142">
        <v>73.849999999999994</v>
      </c>
      <c r="K9" s="136">
        <v>72.13</v>
      </c>
    </row>
    <row r="10" spans="1:12" x14ac:dyDescent="0.25">
      <c r="B10" s="125">
        <v>902</v>
      </c>
      <c r="C10" s="110" t="s">
        <v>6</v>
      </c>
      <c r="D10" s="108">
        <v>41.52</v>
      </c>
      <c r="E10" s="109">
        <v>51.77</v>
      </c>
      <c r="F10" s="111">
        <v>81.540000000000006</v>
      </c>
      <c r="G10" s="112">
        <v>84.46</v>
      </c>
      <c r="H10" s="108">
        <v>332.99</v>
      </c>
      <c r="I10" s="109">
        <v>353.89</v>
      </c>
      <c r="J10" s="98">
        <v>72.27</v>
      </c>
      <c r="K10" s="109">
        <v>82</v>
      </c>
    </row>
    <row r="11" spans="1:12" x14ac:dyDescent="0.25">
      <c r="B11" s="125">
        <v>903</v>
      </c>
      <c r="C11" s="110" t="s">
        <v>7</v>
      </c>
      <c r="D11" s="108">
        <v>48.66</v>
      </c>
      <c r="E11" s="109">
        <v>55.88</v>
      </c>
      <c r="F11" s="111">
        <v>87.6</v>
      </c>
      <c r="G11" s="112">
        <v>86.17</v>
      </c>
      <c r="H11" s="108">
        <v>353.63</v>
      </c>
      <c r="I11" s="109">
        <v>337.99</v>
      </c>
      <c r="J11" s="98">
        <v>66.25</v>
      </c>
      <c r="K11" s="109">
        <v>73.11</v>
      </c>
    </row>
    <row r="12" spans="1:12" x14ac:dyDescent="0.25">
      <c r="B12" s="125">
        <v>904</v>
      </c>
      <c r="C12" s="110" t="s">
        <v>8</v>
      </c>
      <c r="D12" s="108">
        <v>65.33</v>
      </c>
      <c r="E12" s="109">
        <v>71.459999999999994</v>
      </c>
      <c r="F12" s="111">
        <v>108</v>
      </c>
      <c r="G12" s="112">
        <v>112.03</v>
      </c>
      <c r="H12" s="108">
        <v>387.31</v>
      </c>
      <c r="I12" s="109">
        <v>408.43</v>
      </c>
      <c r="J12" s="98">
        <v>81.430000000000007</v>
      </c>
      <c r="K12" s="109">
        <v>81.349999999999994</v>
      </c>
    </row>
    <row r="13" spans="1:12" x14ac:dyDescent="0.25">
      <c r="B13" s="125">
        <v>905</v>
      </c>
      <c r="C13" s="110" t="s">
        <v>9</v>
      </c>
      <c r="D13" s="108">
        <v>44.11</v>
      </c>
      <c r="E13" s="109">
        <v>51.84</v>
      </c>
      <c r="F13" s="111">
        <v>91.1</v>
      </c>
      <c r="G13" s="112">
        <v>92.71</v>
      </c>
      <c r="H13" s="108">
        <v>313.42</v>
      </c>
      <c r="I13" s="109">
        <v>331.53</v>
      </c>
      <c r="J13" s="98">
        <v>68.22</v>
      </c>
      <c r="K13" s="109">
        <v>70.42</v>
      </c>
    </row>
    <row r="14" spans="1:12" x14ac:dyDescent="0.25">
      <c r="B14" s="125">
        <v>906</v>
      </c>
      <c r="C14" s="110" t="s">
        <v>10</v>
      </c>
      <c r="D14" s="108">
        <v>54.34</v>
      </c>
      <c r="E14" s="109">
        <v>62.87</v>
      </c>
      <c r="F14" s="111">
        <v>82.79</v>
      </c>
      <c r="G14" s="112">
        <v>82.1</v>
      </c>
      <c r="H14" s="108">
        <v>359.63</v>
      </c>
      <c r="I14" s="109">
        <v>355.15</v>
      </c>
      <c r="J14" s="98">
        <v>70.239999999999995</v>
      </c>
      <c r="K14" s="109">
        <v>81.180000000000007</v>
      </c>
    </row>
    <row r="15" spans="1:12" x14ac:dyDescent="0.25">
      <c r="B15" s="125">
        <v>907</v>
      </c>
      <c r="C15" s="110" t="s">
        <v>11</v>
      </c>
      <c r="D15" s="108">
        <v>61.14</v>
      </c>
      <c r="E15" s="109">
        <v>58.18</v>
      </c>
      <c r="F15" s="111">
        <v>96.77</v>
      </c>
      <c r="G15" s="112">
        <v>84.29</v>
      </c>
      <c r="H15" s="108">
        <v>318.43</v>
      </c>
      <c r="I15" s="109">
        <v>335.97</v>
      </c>
      <c r="J15" s="98">
        <v>74.91</v>
      </c>
      <c r="K15" s="109">
        <v>73.28</v>
      </c>
    </row>
    <row r="16" spans="1:12" x14ac:dyDescent="0.25">
      <c r="B16" s="125">
        <v>908</v>
      </c>
      <c r="C16" s="110" t="s">
        <v>12</v>
      </c>
      <c r="D16" s="108">
        <v>49.13</v>
      </c>
      <c r="E16" s="109">
        <v>56.3</v>
      </c>
      <c r="F16" s="111">
        <v>101.72</v>
      </c>
      <c r="G16" s="112">
        <v>108.77</v>
      </c>
      <c r="H16" s="108">
        <v>356.92</v>
      </c>
      <c r="I16" s="109">
        <v>359.72</v>
      </c>
      <c r="J16" s="98">
        <v>73.709999999999994</v>
      </c>
      <c r="K16" s="109">
        <v>85.23</v>
      </c>
    </row>
    <row r="17" spans="2:11" x14ac:dyDescent="0.25">
      <c r="B17" s="125">
        <v>909</v>
      </c>
      <c r="C17" s="110" t="s">
        <v>13</v>
      </c>
      <c r="D17" s="108">
        <v>35.619999999999997</v>
      </c>
      <c r="E17" s="109">
        <v>41.46</v>
      </c>
      <c r="F17" s="111">
        <v>88.12</v>
      </c>
      <c r="G17" s="112">
        <v>90.81</v>
      </c>
      <c r="H17" s="108">
        <v>339.49</v>
      </c>
      <c r="I17" s="109">
        <v>346.92</v>
      </c>
      <c r="J17" s="98">
        <v>64.38</v>
      </c>
      <c r="K17" s="109">
        <v>66.88</v>
      </c>
    </row>
    <row r="18" spans="2:11" x14ac:dyDescent="0.25">
      <c r="B18" s="125">
        <v>910</v>
      </c>
      <c r="C18" s="110" t="s">
        <v>14</v>
      </c>
      <c r="D18" s="108">
        <v>54.39</v>
      </c>
      <c r="E18" s="109">
        <v>64.94</v>
      </c>
      <c r="F18" s="111">
        <v>101.71</v>
      </c>
      <c r="G18" s="112">
        <v>113.15</v>
      </c>
      <c r="H18" s="108">
        <v>392.16</v>
      </c>
      <c r="I18" s="109">
        <v>409.41</v>
      </c>
      <c r="J18" s="98">
        <v>78.3</v>
      </c>
      <c r="K18" s="109">
        <v>86.31</v>
      </c>
    </row>
    <row r="19" spans="2:11" x14ac:dyDescent="0.25">
      <c r="B19" s="125">
        <v>911</v>
      </c>
      <c r="C19" s="110" t="s">
        <v>15</v>
      </c>
      <c r="D19" s="108">
        <v>54.66</v>
      </c>
      <c r="E19" s="109">
        <v>61.25</v>
      </c>
      <c r="F19" s="111">
        <v>112.97</v>
      </c>
      <c r="G19" s="112">
        <v>118.59</v>
      </c>
      <c r="H19" s="108">
        <v>362.7</v>
      </c>
      <c r="I19" s="109">
        <v>362.99</v>
      </c>
      <c r="J19" s="98">
        <v>84.47</v>
      </c>
      <c r="K19" s="109">
        <v>97.12</v>
      </c>
    </row>
    <row r="20" spans="2:11" x14ac:dyDescent="0.25">
      <c r="B20" s="125">
        <v>912</v>
      </c>
      <c r="C20" s="110" t="s">
        <v>16</v>
      </c>
      <c r="D20" s="108">
        <v>45.82</v>
      </c>
      <c r="E20" s="109">
        <v>47.46</v>
      </c>
      <c r="F20" s="111">
        <v>93.39</v>
      </c>
      <c r="G20" s="112">
        <v>90.93</v>
      </c>
      <c r="H20" s="108">
        <v>343.45</v>
      </c>
      <c r="I20" s="109">
        <v>355.89</v>
      </c>
      <c r="J20" s="98">
        <v>78.069999999999993</v>
      </c>
      <c r="K20" s="109">
        <v>69.510000000000005</v>
      </c>
    </row>
    <row r="21" spans="2:11" x14ac:dyDescent="0.25">
      <c r="B21" s="125">
        <v>913</v>
      </c>
      <c r="C21" s="110" t="s">
        <v>17</v>
      </c>
      <c r="D21" s="108">
        <v>51.29</v>
      </c>
      <c r="E21" s="109">
        <v>54.89</v>
      </c>
      <c r="F21" s="111">
        <v>86.15</v>
      </c>
      <c r="G21" s="112">
        <v>95.55</v>
      </c>
      <c r="H21" s="108">
        <v>366.58</v>
      </c>
      <c r="I21" s="109">
        <v>357.82</v>
      </c>
      <c r="J21" s="98">
        <v>83.37</v>
      </c>
      <c r="K21" s="109">
        <v>77.95</v>
      </c>
    </row>
    <row r="22" spans="2:11" x14ac:dyDescent="0.25">
      <c r="B22" s="125">
        <v>914</v>
      </c>
      <c r="C22" s="110" t="s">
        <v>18</v>
      </c>
      <c r="D22" s="108">
        <v>35.21</v>
      </c>
      <c r="E22" s="109">
        <v>36.979999999999997</v>
      </c>
      <c r="F22" s="111">
        <v>50.36</v>
      </c>
      <c r="G22" s="112">
        <v>44.24</v>
      </c>
      <c r="H22" s="108">
        <v>336.2</v>
      </c>
      <c r="I22" s="109">
        <v>332.7</v>
      </c>
      <c r="J22" s="98">
        <v>43.02</v>
      </c>
      <c r="K22" s="109">
        <v>44.65</v>
      </c>
    </row>
    <row r="23" spans="2:11" x14ac:dyDescent="0.25">
      <c r="B23" s="125">
        <v>915</v>
      </c>
      <c r="C23" s="110" t="s">
        <v>19</v>
      </c>
      <c r="D23" s="108">
        <v>53.85</v>
      </c>
      <c r="E23" s="109">
        <v>49.46</v>
      </c>
      <c r="F23" s="111">
        <v>107.6</v>
      </c>
      <c r="G23" s="112">
        <v>107.8</v>
      </c>
      <c r="H23" s="108">
        <v>360.14</v>
      </c>
      <c r="I23" s="109">
        <v>353.93</v>
      </c>
      <c r="J23" s="98">
        <v>76.790000000000006</v>
      </c>
      <c r="K23" s="109">
        <v>68.209999999999994</v>
      </c>
    </row>
    <row r="24" spans="2:11" x14ac:dyDescent="0.25">
      <c r="B24" s="125">
        <v>916</v>
      </c>
      <c r="C24" s="110" t="s">
        <v>20</v>
      </c>
      <c r="D24" s="108">
        <v>49.88</v>
      </c>
      <c r="E24" s="109">
        <v>38.81</v>
      </c>
      <c r="F24" s="111">
        <v>128.56</v>
      </c>
      <c r="G24" s="112">
        <v>117.17</v>
      </c>
      <c r="H24" s="108">
        <v>345.23</v>
      </c>
      <c r="I24" s="109">
        <v>368.43</v>
      </c>
      <c r="J24" s="98">
        <v>70.64</v>
      </c>
      <c r="K24" s="109">
        <v>101.07</v>
      </c>
    </row>
    <row r="25" spans="2:11" x14ac:dyDescent="0.25">
      <c r="B25" s="125">
        <v>917</v>
      </c>
      <c r="C25" s="110" t="s">
        <v>21</v>
      </c>
      <c r="D25" s="108">
        <v>41.38</v>
      </c>
      <c r="E25" s="109">
        <v>51.27</v>
      </c>
      <c r="F25" s="111">
        <v>97.47</v>
      </c>
      <c r="G25" s="112">
        <v>110.88</v>
      </c>
      <c r="H25" s="108">
        <v>331.77</v>
      </c>
      <c r="I25" s="109">
        <v>362.93</v>
      </c>
      <c r="J25" s="98">
        <v>66.13</v>
      </c>
      <c r="K25" s="109">
        <v>73.2</v>
      </c>
    </row>
    <row r="26" spans="2:11" x14ac:dyDescent="0.25">
      <c r="B26" s="125">
        <v>918</v>
      </c>
      <c r="C26" s="110" t="s">
        <v>22</v>
      </c>
      <c r="D26" s="108">
        <v>43.81</v>
      </c>
      <c r="E26" s="109">
        <v>48.38</v>
      </c>
      <c r="F26" s="111">
        <v>95.08</v>
      </c>
      <c r="G26" s="112">
        <v>94.92</v>
      </c>
      <c r="H26" s="108">
        <v>338.22</v>
      </c>
      <c r="I26" s="109">
        <v>366.95</v>
      </c>
      <c r="J26" s="98">
        <v>86.21</v>
      </c>
      <c r="K26" s="109">
        <v>84.45</v>
      </c>
    </row>
    <row r="27" spans="2:11" x14ac:dyDescent="0.25">
      <c r="B27" s="125">
        <v>919</v>
      </c>
      <c r="C27" s="110" t="s">
        <v>23</v>
      </c>
      <c r="D27" s="108">
        <v>53.88</v>
      </c>
      <c r="E27" s="109">
        <v>51.31</v>
      </c>
      <c r="F27" s="111">
        <v>126.56</v>
      </c>
      <c r="G27" s="112">
        <v>122.83</v>
      </c>
      <c r="H27" s="108">
        <v>344.67</v>
      </c>
      <c r="I27" s="109">
        <v>350.89</v>
      </c>
      <c r="J27" s="98">
        <v>120.45</v>
      </c>
      <c r="K27" s="109">
        <v>108.56</v>
      </c>
    </row>
    <row r="28" spans="2:11" x14ac:dyDescent="0.25">
      <c r="B28" s="125">
        <v>920</v>
      </c>
      <c r="C28" s="110" t="s">
        <v>24</v>
      </c>
      <c r="D28" s="108">
        <v>37.25</v>
      </c>
      <c r="E28" s="109">
        <v>43.77</v>
      </c>
      <c r="F28" s="111">
        <v>114.83</v>
      </c>
      <c r="G28" s="112">
        <v>127.74</v>
      </c>
      <c r="H28" s="108">
        <v>350.27</v>
      </c>
      <c r="I28" s="109">
        <v>365.57</v>
      </c>
      <c r="J28" s="98">
        <v>66.66</v>
      </c>
      <c r="K28" s="109">
        <v>67.75</v>
      </c>
    </row>
    <row r="29" spans="2:11" x14ac:dyDescent="0.25">
      <c r="B29" s="125">
        <v>921</v>
      </c>
      <c r="C29" s="110" t="s">
        <v>25</v>
      </c>
      <c r="D29" s="108">
        <v>40.17</v>
      </c>
      <c r="E29" s="109">
        <v>41.66</v>
      </c>
      <c r="F29" s="111">
        <v>102.44</v>
      </c>
      <c r="G29" s="112">
        <v>112.16</v>
      </c>
      <c r="H29" s="108">
        <v>313.8</v>
      </c>
      <c r="I29" s="109">
        <v>334.5</v>
      </c>
      <c r="J29" s="98">
        <v>69.430000000000007</v>
      </c>
      <c r="K29" s="109">
        <v>69.430000000000007</v>
      </c>
    </row>
    <row r="30" spans="2:11" x14ac:dyDescent="0.25">
      <c r="B30" s="125">
        <v>922</v>
      </c>
      <c r="C30" s="110" t="s">
        <v>26</v>
      </c>
      <c r="D30" s="108">
        <v>50.24</v>
      </c>
      <c r="E30" s="109">
        <v>46.08</v>
      </c>
      <c r="F30" s="111">
        <v>107.23</v>
      </c>
      <c r="G30" s="112">
        <v>103.08</v>
      </c>
      <c r="H30" s="108">
        <v>335.78</v>
      </c>
      <c r="I30" s="109">
        <v>341.94</v>
      </c>
      <c r="J30" s="98">
        <v>90</v>
      </c>
      <c r="K30" s="109">
        <v>71.5</v>
      </c>
    </row>
    <row r="31" spans="2:11" x14ac:dyDescent="0.25">
      <c r="B31" s="125">
        <v>923</v>
      </c>
      <c r="C31" s="110" t="s">
        <v>27</v>
      </c>
      <c r="D31" s="108">
        <v>42.31</v>
      </c>
      <c r="E31" s="109">
        <v>54.98</v>
      </c>
      <c r="F31" s="111">
        <v>93.26</v>
      </c>
      <c r="G31" s="112">
        <v>109.21</v>
      </c>
      <c r="H31" s="108">
        <v>322.56</v>
      </c>
      <c r="I31" s="109">
        <v>351.34</v>
      </c>
      <c r="J31" s="98">
        <v>80.08</v>
      </c>
      <c r="K31" s="109">
        <v>89.2</v>
      </c>
    </row>
    <row r="32" spans="2:11" ht="15.75" thickBot="1" x14ac:dyDescent="0.3">
      <c r="B32" s="126">
        <v>924</v>
      </c>
      <c r="C32" s="127" t="s">
        <v>28</v>
      </c>
      <c r="D32" s="128">
        <v>27.79</v>
      </c>
      <c r="E32" s="129">
        <v>23.76</v>
      </c>
      <c r="F32" s="130">
        <v>37.409999999999997</v>
      </c>
      <c r="G32" s="131">
        <v>35.49</v>
      </c>
      <c r="H32" s="128">
        <v>303.12</v>
      </c>
      <c r="I32" s="129">
        <v>298.27999999999997</v>
      </c>
      <c r="J32" s="132">
        <v>37.49</v>
      </c>
      <c r="K32" s="129">
        <v>41.38</v>
      </c>
    </row>
  </sheetData>
  <sheetProtection algorithmName="SHA-512" hashValue="xPW3qNdztwUoZ6U4eDqnDU/dtXqDYunmnQGI6jGgWSIe4JMxJGcLd4rzerOZpboSaq8R5Sa2zR8y1HQX0wvnIA==" saltValue="5GtxvsOyut7I2z0pjD2kHw==" spinCount="100000" sheet="1" objects="1" scenarios="1"/>
  <sortState ref="B9:K32">
    <sortCondition ref="B9:B32"/>
  </sortState>
  <mergeCells count="4">
    <mergeCell ref="D4:E4"/>
    <mergeCell ref="F4:G4"/>
    <mergeCell ref="H4:I4"/>
    <mergeCell ref="J4:K4"/>
  </mergeCells>
  <pageMargins left="0.19685039370078741" right="0.19685039370078741" top="0.15748031496062992" bottom="0.15748031496062992" header="0.31496062992125984" footer="0.31496062992125984"/>
  <pageSetup paperSize="9" orientation="landscape" r:id="rId1"/>
  <ignoredErrors>
    <ignoredError sqref="E5:K5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23">
    <tabColor rgb="FF00B050"/>
  </sheetPr>
  <dimension ref="A1:Q37"/>
  <sheetViews>
    <sheetView workbookViewId="0">
      <selection activeCell="H6" sqref="H6"/>
    </sheetView>
  </sheetViews>
  <sheetFormatPr defaultColWidth="9.140625" defaultRowHeight="15" x14ac:dyDescent="0.25"/>
  <cols>
    <col min="1" max="1" width="2.7109375" style="38" customWidth="1"/>
    <col min="2" max="2" width="5.140625" style="38" customWidth="1"/>
    <col min="3" max="3" width="26.42578125" style="38" customWidth="1"/>
    <col min="4" max="5" width="11.28515625" style="38" customWidth="1"/>
    <col min="6" max="6" width="10.85546875" style="38" bestFit="1" customWidth="1"/>
    <col min="7" max="7" width="10.85546875" style="38" customWidth="1"/>
    <col min="8" max="8" width="10.42578125" style="38" bestFit="1" customWidth="1"/>
    <col min="9" max="9" width="10.42578125" style="38" customWidth="1"/>
    <col min="10" max="10" width="2.42578125" style="38" customWidth="1"/>
    <col min="11" max="16384" width="9.140625" style="38"/>
  </cols>
  <sheetData>
    <row r="1" spans="1:17" ht="15" customHeight="1" thickBot="1" x14ac:dyDescent="0.3">
      <c r="G1" s="33"/>
      <c r="H1" s="33"/>
    </row>
    <row r="2" spans="1:17" ht="15.75" x14ac:dyDescent="0.25">
      <c r="B2" s="203" t="s">
        <v>124</v>
      </c>
      <c r="C2" s="193"/>
      <c r="D2" s="193"/>
      <c r="E2" s="193"/>
      <c r="F2" s="193"/>
      <c r="G2" s="193"/>
      <c r="H2" s="193"/>
      <c r="I2" s="194"/>
    </row>
    <row r="3" spans="1:17" ht="6" customHeight="1" x14ac:dyDescent="0.25">
      <c r="B3" s="204"/>
      <c r="C3" s="196"/>
      <c r="D3" s="196"/>
      <c r="E3" s="196"/>
      <c r="F3" s="196"/>
      <c r="G3" s="196"/>
      <c r="H3" s="196"/>
      <c r="I3" s="205"/>
    </row>
    <row r="4" spans="1:17" ht="27" customHeight="1" x14ac:dyDescent="0.25">
      <c r="B4" s="206"/>
      <c r="C4" s="336"/>
      <c r="D4" s="413" t="s">
        <v>128</v>
      </c>
      <c r="E4" s="413"/>
      <c r="F4" s="413" t="s">
        <v>54</v>
      </c>
      <c r="G4" s="413"/>
      <c r="H4" s="413" t="s">
        <v>199</v>
      </c>
      <c r="I4" s="414"/>
    </row>
    <row r="5" spans="1:17" ht="15.75" thickBot="1" x14ac:dyDescent="0.3">
      <c r="B5" s="208"/>
      <c r="C5" s="209"/>
      <c r="D5" s="210">
        <f>Overblik!$D$6</f>
        <v>2017</v>
      </c>
      <c r="E5" s="210">
        <f>Overblik!$E$6</f>
        <v>2018</v>
      </c>
      <c r="F5" s="226">
        <f>Overblik!$D$6</f>
        <v>2017</v>
      </c>
      <c r="G5" s="226">
        <f>Overblik!$E$6</f>
        <v>2018</v>
      </c>
      <c r="H5" s="226">
        <f>Overblik!$D$6</f>
        <v>2017</v>
      </c>
      <c r="I5" s="227">
        <f>Overblik!$E$6</f>
        <v>2018</v>
      </c>
    </row>
    <row r="6" spans="1:17" x14ac:dyDescent="0.25">
      <c r="B6" s="133"/>
      <c r="C6" s="134" t="s">
        <v>119</v>
      </c>
      <c r="D6" s="135">
        <v>9.7838167046912794</v>
      </c>
      <c r="E6" s="389">
        <v>9.7646277175158307</v>
      </c>
      <c r="F6" s="135">
        <v>9.2804848337734303</v>
      </c>
      <c r="G6" s="389">
        <v>10.331524468891235</v>
      </c>
      <c r="H6" s="135">
        <v>32.219470419814165</v>
      </c>
      <c r="I6" s="136">
        <v>32.383831512083333</v>
      </c>
    </row>
    <row r="7" spans="1:17" ht="15.75" thickBot="1" x14ac:dyDescent="0.3">
      <c r="B7" s="137"/>
      <c r="C7" s="393" t="s">
        <v>37</v>
      </c>
      <c r="D7" s="128">
        <f>SMALL(D9:D32,5)</f>
        <v>5.3335513612791399</v>
      </c>
      <c r="E7" s="390">
        <f>SMALL(E9:E32,5)</f>
        <v>6.6375826694270996</v>
      </c>
      <c r="F7" s="387"/>
      <c r="G7" s="391"/>
      <c r="H7" s="392"/>
      <c r="I7" s="388"/>
      <c r="N7" s="251"/>
      <c r="Q7" s="251"/>
    </row>
    <row r="8" spans="1:17" ht="12.75" customHeight="1" thickBot="1" x14ac:dyDescent="0.3">
      <c r="A8" s="183"/>
      <c r="B8" s="338" t="s">
        <v>29</v>
      </c>
      <c r="C8" s="339" t="s">
        <v>0</v>
      </c>
      <c r="D8" s="340"/>
      <c r="E8" s="340"/>
      <c r="F8" s="340"/>
      <c r="G8" s="340"/>
      <c r="H8" s="340"/>
      <c r="I8" s="342"/>
      <c r="J8" s="248"/>
      <c r="N8" s="251"/>
      <c r="Q8" s="251"/>
    </row>
    <row r="9" spans="1:17" x14ac:dyDescent="0.25">
      <c r="B9" s="138">
        <v>901</v>
      </c>
      <c r="C9" s="139" t="s">
        <v>5</v>
      </c>
      <c r="D9" s="135">
        <v>5.0464199792110698</v>
      </c>
      <c r="E9" s="136">
        <v>5.7308383185921699</v>
      </c>
      <c r="F9" s="140">
        <v>2.0104940684677701</v>
      </c>
      <c r="G9" s="141">
        <v>10.153649413695367</v>
      </c>
      <c r="H9" s="135">
        <v>24.266451753440005</v>
      </c>
      <c r="I9" s="136">
        <v>24.633384449999998</v>
      </c>
      <c r="N9" s="251"/>
      <c r="Q9" s="251"/>
    </row>
    <row r="10" spans="1:17" x14ac:dyDescent="0.25">
      <c r="B10" s="125">
        <v>902</v>
      </c>
      <c r="C10" s="110" t="s">
        <v>6</v>
      </c>
      <c r="D10" s="108">
        <v>6.7690136100254703</v>
      </c>
      <c r="E10" s="109">
        <v>6.5015201427615299</v>
      </c>
      <c r="F10" s="111">
        <v>11.8338100961655</v>
      </c>
      <c r="G10" s="112">
        <v>12.117430460978627</v>
      </c>
      <c r="H10" s="108">
        <v>37.845901269020004</v>
      </c>
      <c r="I10" s="109">
        <v>37.551133609999994</v>
      </c>
      <c r="N10" s="251"/>
      <c r="Q10" s="251"/>
    </row>
    <row r="11" spans="1:17" x14ac:dyDescent="0.25">
      <c r="B11" s="125">
        <v>903</v>
      </c>
      <c r="C11" s="110" t="s">
        <v>7</v>
      </c>
      <c r="D11" s="108">
        <v>3.9395030492031098</v>
      </c>
      <c r="E11" s="109">
        <v>10.277389739036201</v>
      </c>
      <c r="F11" s="111">
        <v>3.78283478863831</v>
      </c>
      <c r="G11" s="112">
        <v>5.5132520697263434</v>
      </c>
      <c r="H11" s="108">
        <v>24.613548874199985</v>
      </c>
      <c r="I11" s="109">
        <v>25.690242429999998</v>
      </c>
      <c r="N11" s="251"/>
      <c r="Q11" s="251"/>
    </row>
    <row r="12" spans="1:17" x14ac:dyDescent="0.25">
      <c r="B12" s="125">
        <v>904</v>
      </c>
      <c r="C12" s="110" t="s">
        <v>8</v>
      </c>
      <c r="D12" s="108">
        <v>13.8044275716392</v>
      </c>
      <c r="E12" s="109">
        <v>16.581794145580108</v>
      </c>
      <c r="F12" s="111">
        <v>15.8428148888141</v>
      </c>
      <c r="G12" s="112">
        <v>15.631532850103842</v>
      </c>
      <c r="H12" s="108">
        <v>43.232466243849977</v>
      </c>
      <c r="I12" s="109">
        <v>42.709731420000004</v>
      </c>
      <c r="N12" s="251"/>
      <c r="Q12" s="251"/>
    </row>
    <row r="13" spans="1:17" x14ac:dyDescent="0.25">
      <c r="B13" s="125">
        <v>905</v>
      </c>
      <c r="C13" s="110" t="s">
        <v>9</v>
      </c>
      <c r="D13" s="108">
        <v>13.879299905808001</v>
      </c>
      <c r="E13" s="109">
        <v>13.371900193656</v>
      </c>
      <c r="F13" s="111">
        <v>7.6777767414855003</v>
      </c>
      <c r="G13" s="112">
        <v>18.183881981882642</v>
      </c>
      <c r="H13" s="108">
        <v>24.695682695969989</v>
      </c>
      <c r="I13" s="109">
        <v>25.502019529999998</v>
      </c>
      <c r="N13" s="251"/>
      <c r="Q13" s="251"/>
    </row>
    <row r="14" spans="1:17" x14ac:dyDescent="0.25">
      <c r="B14" s="125">
        <v>906</v>
      </c>
      <c r="C14" s="110" t="s">
        <v>10</v>
      </c>
      <c r="D14" s="108">
        <v>17.4660796122647</v>
      </c>
      <c r="E14" s="109">
        <v>5.0365956832491197</v>
      </c>
      <c r="F14" s="111">
        <v>2.7847669475905801</v>
      </c>
      <c r="G14" s="112">
        <v>21.094353741415446</v>
      </c>
      <c r="H14" s="108">
        <v>17.773597418200005</v>
      </c>
      <c r="I14" s="109">
        <v>18.501967680000003</v>
      </c>
      <c r="N14" s="251"/>
      <c r="Q14" s="251"/>
    </row>
    <row r="15" spans="1:17" x14ac:dyDescent="0.25">
      <c r="B15" s="125">
        <v>907</v>
      </c>
      <c r="C15" s="110" t="s">
        <v>11</v>
      </c>
      <c r="D15" s="108">
        <v>5.3335513612791399</v>
      </c>
      <c r="E15" s="109">
        <v>6.7657885741030404</v>
      </c>
      <c r="F15" s="111">
        <v>7.4221517883615098</v>
      </c>
      <c r="G15" s="112">
        <v>5.6284432283187327</v>
      </c>
      <c r="H15" s="108">
        <v>19.509745806719994</v>
      </c>
      <c r="I15" s="109">
        <v>19.686154170000002</v>
      </c>
      <c r="N15" s="251"/>
      <c r="Q15" s="251"/>
    </row>
    <row r="16" spans="1:17" x14ac:dyDescent="0.25">
      <c r="B16" s="125">
        <v>908</v>
      </c>
      <c r="C16" s="110" t="s">
        <v>12</v>
      </c>
      <c r="D16" s="108">
        <v>16.084712703457001</v>
      </c>
      <c r="E16" s="109">
        <v>12.1618703127819</v>
      </c>
      <c r="F16" s="111">
        <v>13.010722937870201</v>
      </c>
      <c r="G16" s="112">
        <v>20.936660050540681</v>
      </c>
      <c r="H16" s="108">
        <v>22.791521133290004</v>
      </c>
      <c r="I16" s="109">
        <v>21.364305499999997</v>
      </c>
      <c r="N16" s="251"/>
      <c r="Q16" s="251"/>
    </row>
    <row r="17" spans="2:17" x14ac:dyDescent="0.25">
      <c r="B17" s="125">
        <v>909</v>
      </c>
      <c r="C17" s="110" t="s">
        <v>13</v>
      </c>
      <c r="D17" s="108">
        <v>6.7438289374107603</v>
      </c>
      <c r="E17" s="109">
        <v>8.3913466532398306</v>
      </c>
      <c r="F17" s="111">
        <v>7.3110366009532504</v>
      </c>
      <c r="G17" s="112">
        <v>7.1205378996465711</v>
      </c>
      <c r="H17" s="108">
        <v>34.708031626709996</v>
      </c>
      <c r="I17" s="109">
        <v>35.270609039999989</v>
      </c>
      <c r="N17" s="251"/>
      <c r="Q17" s="251"/>
    </row>
    <row r="18" spans="2:17" x14ac:dyDescent="0.25">
      <c r="B18" s="125">
        <v>910</v>
      </c>
      <c r="C18" s="110" t="s">
        <v>14</v>
      </c>
      <c r="D18" s="108">
        <v>12.145653493664</v>
      </c>
      <c r="E18" s="109">
        <v>18.080018346565399</v>
      </c>
      <c r="F18" s="111">
        <v>8.6138653867776007</v>
      </c>
      <c r="G18" s="112">
        <v>11.852587323872406</v>
      </c>
      <c r="H18" s="108">
        <v>24.48153156734999</v>
      </c>
      <c r="I18" s="109">
        <v>24.48879049</v>
      </c>
      <c r="N18" s="251"/>
      <c r="Q18" s="251"/>
    </row>
    <row r="19" spans="2:17" x14ac:dyDescent="0.25">
      <c r="B19" s="125">
        <v>911</v>
      </c>
      <c r="C19" s="110" t="s">
        <v>15</v>
      </c>
      <c r="D19" s="108">
        <v>16.854592440035599</v>
      </c>
      <c r="E19" s="109">
        <v>7.1598568385361396</v>
      </c>
      <c r="F19" s="111">
        <v>11.049048394782</v>
      </c>
      <c r="G19" s="112">
        <v>19.345374685933876</v>
      </c>
      <c r="H19" s="108">
        <v>31.378276688199989</v>
      </c>
      <c r="I19" s="109">
        <v>30.626976900000006</v>
      </c>
      <c r="N19" s="251"/>
      <c r="Q19" s="251"/>
    </row>
    <row r="20" spans="2:17" x14ac:dyDescent="0.25">
      <c r="B20" s="125">
        <v>912</v>
      </c>
      <c r="C20" s="110" t="s">
        <v>16</v>
      </c>
      <c r="D20" s="108">
        <v>7.51492749919933</v>
      </c>
      <c r="E20" s="109">
        <v>8.0511958215452104</v>
      </c>
      <c r="F20" s="111">
        <v>10.504824382886</v>
      </c>
      <c r="G20" s="112">
        <v>6.9609396180754572</v>
      </c>
      <c r="H20" s="108">
        <v>37.012208395369989</v>
      </c>
      <c r="I20" s="109">
        <v>37.497817459999993</v>
      </c>
      <c r="N20" s="251"/>
      <c r="Q20" s="251"/>
    </row>
    <row r="21" spans="2:17" x14ac:dyDescent="0.25">
      <c r="B21" s="125">
        <v>913</v>
      </c>
      <c r="C21" s="110" t="s">
        <v>17</v>
      </c>
      <c r="D21" s="108">
        <v>6.6681635744376697</v>
      </c>
      <c r="E21" s="109">
        <v>9.5740659843685396</v>
      </c>
      <c r="F21" s="111">
        <v>11.5170434959195</v>
      </c>
      <c r="G21" s="112">
        <v>5.2586452647457369</v>
      </c>
      <c r="H21" s="108">
        <v>19.096085488479996</v>
      </c>
      <c r="I21" s="109">
        <v>19.674573719999998</v>
      </c>
      <c r="N21" s="251"/>
      <c r="Q21" s="251"/>
    </row>
    <row r="22" spans="2:17" x14ac:dyDescent="0.25">
      <c r="B22" s="125">
        <v>914</v>
      </c>
      <c r="C22" s="110" t="s">
        <v>18</v>
      </c>
      <c r="D22" s="108">
        <v>4.6361208413683803</v>
      </c>
      <c r="E22" s="109">
        <v>6.6375826694270996</v>
      </c>
      <c r="F22" s="111">
        <v>8.5119994195559592</v>
      </c>
      <c r="G22" s="112">
        <v>8.9946639044508601</v>
      </c>
      <c r="H22" s="108">
        <v>25.320082808280006</v>
      </c>
      <c r="I22" s="109">
        <v>25.143996699999999</v>
      </c>
      <c r="N22" s="251"/>
      <c r="Q22" s="251"/>
    </row>
    <row r="23" spans="2:17" x14ac:dyDescent="0.25">
      <c r="B23" s="125">
        <v>915</v>
      </c>
      <c r="C23" s="110" t="s">
        <v>19</v>
      </c>
      <c r="D23" s="108">
        <v>9.1492565572116504</v>
      </c>
      <c r="E23" s="109">
        <v>7.68717675547538</v>
      </c>
      <c r="F23" s="111">
        <v>23.391083499339398</v>
      </c>
      <c r="G23" s="112">
        <v>4.7104638073308989</v>
      </c>
      <c r="H23" s="108">
        <v>29.513365874200002</v>
      </c>
      <c r="I23" s="109">
        <v>30.500687759999998</v>
      </c>
      <c r="N23" s="251"/>
      <c r="Q23" s="251"/>
    </row>
    <row r="24" spans="2:17" x14ac:dyDescent="0.25">
      <c r="B24" s="125">
        <v>916</v>
      </c>
      <c r="C24" s="110" t="s">
        <v>20</v>
      </c>
      <c r="D24" s="108">
        <v>8.9020723086652591</v>
      </c>
      <c r="E24" s="109">
        <v>5.2658169495116498</v>
      </c>
      <c r="F24" s="111">
        <v>10.1093666976303</v>
      </c>
      <c r="G24" s="112">
        <v>14.864518504547586</v>
      </c>
      <c r="H24" s="108">
        <v>22.559074595329996</v>
      </c>
      <c r="I24" s="109">
        <v>21.74829751</v>
      </c>
      <c r="N24" s="251"/>
      <c r="Q24" s="251"/>
    </row>
    <row r="25" spans="2:17" x14ac:dyDescent="0.25">
      <c r="B25" s="125">
        <v>917</v>
      </c>
      <c r="C25" s="110" t="s">
        <v>21</v>
      </c>
      <c r="D25" s="108">
        <v>9.6798456639485106</v>
      </c>
      <c r="E25" s="109">
        <v>11.8594555072586</v>
      </c>
      <c r="F25" s="111">
        <v>4.2244252522836101</v>
      </c>
      <c r="G25" s="112">
        <v>5.9846303246568642</v>
      </c>
      <c r="H25" s="108">
        <v>35.546481944349992</v>
      </c>
      <c r="I25" s="109">
        <v>36.19257958</v>
      </c>
      <c r="N25" s="251"/>
      <c r="Q25" s="251"/>
    </row>
    <row r="26" spans="2:17" x14ac:dyDescent="0.25">
      <c r="B26" s="125">
        <v>918</v>
      </c>
      <c r="C26" s="110" t="s">
        <v>22</v>
      </c>
      <c r="D26" s="108">
        <v>6.36915013136037</v>
      </c>
      <c r="E26" s="109">
        <v>7.0067437777100103</v>
      </c>
      <c r="F26" s="111">
        <v>7.9784192583630098</v>
      </c>
      <c r="G26" s="112">
        <v>7.881058841505217</v>
      </c>
      <c r="H26" s="108">
        <v>24.766653294760001</v>
      </c>
      <c r="I26" s="109">
        <v>24.90650638</v>
      </c>
      <c r="N26" s="251"/>
      <c r="Q26" s="251"/>
    </row>
    <row r="27" spans="2:17" x14ac:dyDescent="0.25">
      <c r="B27" s="125">
        <v>919</v>
      </c>
      <c r="C27" s="110" t="s">
        <v>23</v>
      </c>
      <c r="D27" s="108">
        <v>10.391782171460299</v>
      </c>
      <c r="E27" s="109">
        <v>11.290101856302901</v>
      </c>
      <c r="F27" s="111">
        <v>6.2268845145233103</v>
      </c>
      <c r="G27" s="112">
        <v>12.375490351835515</v>
      </c>
      <c r="H27" s="108">
        <v>23.402201634760001</v>
      </c>
      <c r="I27" s="109">
        <v>23.081916790000001</v>
      </c>
      <c r="N27" s="251"/>
      <c r="Q27" s="251"/>
    </row>
    <row r="28" spans="2:17" x14ac:dyDescent="0.25">
      <c r="B28" s="125">
        <v>920</v>
      </c>
      <c r="C28" s="110" t="s">
        <v>24</v>
      </c>
      <c r="D28" s="108">
        <v>9.6558028250381405</v>
      </c>
      <c r="E28" s="109">
        <v>12.463069637330701</v>
      </c>
      <c r="F28" s="111">
        <v>10.8943477124913</v>
      </c>
      <c r="G28" s="112">
        <v>14.244460559539304</v>
      </c>
      <c r="H28" s="108">
        <v>30.210867004370005</v>
      </c>
      <c r="I28" s="109">
        <v>30.560939860000001</v>
      </c>
      <c r="N28" s="251"/>
      <c r="Q28" s="251"/>
    </row>
    <row r="29" spans="2:17" x14ac:dyDescent="0.25">
      <c r="B29" s="125">
        <v>921</v>
      </c>
      <c r="C29" s="110" t="s">
        <v>25</v>
      </c>
      <c r="D29" s="108">
        <v>10.9337931854822</v>
      </c>
      <c r="E29" s="109">
        <v>13.0404433753178</v>
      </c>
      <c r="F29" s="111">
        <v>10.6648328757529</v>
      </c>
      <c r="G29" s="112">
        <v>10.354122341432308</v>
      </c>
      <c r="H29" s="108">
        <v>53.097180956559981</v>
      </c>
      <c r="I29" s="109">
        <v>52.573235790000005</v>
      </c>
      <c r="N29" s="251"/>
      <c r="Q29" s="251"/>
    </row>
    <row r="30" spans="2:17" x14ac:dyDescent="0.25">
      <c r="B30" s="125">
        <v>922</v>
      </c>
      <c r="C30" s="110" t="s">
        <v>26</v>
      </c>
      <c r="D30" s="108">
        <v>14.8786507825243</v>
      </c>
      <c r="E30" s="109">
        <v>13.1280327584247</v>
      </c>
      <c r="F30" s="111">
        <v>8.7913000090652904</v>
      </c>
      <c r="G30" s="112">
        <v>10.205796402248541</v>
      </c>
      <c r="H30" s="108">
        <v>45.877803611120008</v>
      </c>
      <c r="I30" s="109">
        <v>45.444564000000007</v>
      </c>
      <c r="N30" s="251"/>
      <c r="Q30" s="251"/>
    </row>
    <row r="31" spans="2:17" x14ac:dyDescent="0.25">
      <c r="B31" s="125">
        <v>923</v>
      </c>
      <c r="C31" s="110" t="s">
        <v>27</v>
      </c>
      <c r="D31" s="108">
        <v>8.8857925309683896</v>
      </c>
      <c r="E31" s="109">
        <v>7.0532686546996199</v>
      </c>
      <c r="F31" s="111">
        <v>7.21940603815204</v>
      </c>
      <c r="G31" s="112">
        <v>5.2421786249046516</v>
      </c>
      <c r="H31" s="108">
        <v>112.57302523778995</v>
      </c>
      <c r="I31" s="109">
        <v>114.87301231999999</v>
      </c>
      <c r="N31" s="251"/>
      <c r="Q31" s="251"/>
    </row>
    <row r="32" spans="2:17" ht="15.75" thickBot="1" x14ac:dyDescent="0.3">
      <c r="B32" s="126">
        <v>924</v>
      </c>
      <c r="C32" s="127" t="s">
        <v>28</v>
      </c>
      <c r="D32" s="128">
        <v>3.2734217341147001</v>
      </c>
      <c r="E32" s="129">
        <v>11.3585800032825</v>
      </c>
      <c r="F32" s="130">
        <v>11.358380214693399</v>
      </c>
      <c r="G32" s="252">
        <v>10.371377800346156</v>
      </c>
      <c r="H32" s="128">
        <v>8.9955041532199989</v>
      </c>
      <c r="I32" s="129">
        <v>8.9885131999999999</v>
      </c>
      <c r="N32" s="251"/>
      <c r="Q32" s="251"/>
    </row>
    <row r="33" spans="2:9" ht="3" customHeight="1" x14ac:dyDescent="0.25"/>
    <row r="34" spans="2:9" ht="24.75" customHeight="1" x14ac:dyDescent="0.25">
      <c r="B34" s="439" t="s">
        <v>177</v>
      </c>
      <c r="C34" s="439"/>
      <c r="D34" s="439"/>
      <c r="E34" s="439"/>
      <c r="F34" s="439"/>
      <c r="G34" s="439"/>
      <c r="H34" s="439"/>
      <c r="I34" s="439"/>
    </row>
    <row r="35" spans="2:9" ht="13.15" customHeight="1" x14ac:dyDescent="0.25">
      <c r="B35" s="407" t="s">
        <v>215</v>
      </c>
      <c r="C35" s="407"/>
      <c r="D35" s="407"/>
      <c r="E35" s="407"/>
      <c r="F35" s="407"/>
      <c r="G35" s="407"/>
      <c r="H35" s="407"/>
      <c r="I35" s="407"/>
    </row>
    <row r="36" spans="2:9" ht="15" customHeight="1" x14ac:dyDescent="0.25">
      <c r="B36" s="439" t="s">
        <v>213</v>
      </c>
      <c r="C36" s="439"/>
      <c r="D36" s="439"/>
      <c r="E36" s="439"/>
      <c r="F36" s="439"/>
      <c r="G36" s="439"/>
      <c r="H36" s="439"/>
      <c r="I36" s="439"/>
    </row>
    <row r="37" spans="2:9" ht="22.9" customHeight="1" x14ac:dyDescent="0.25">
      <c r="B37" s="439" t="s">
        <v>214</v>
      </c>
      <c r="C37" s="439"/>
      <c r="D37" s="439"/>
      <c r="E37" s="439"/>
      <c r="F37" s="439"/>
      <c r="G37" s="439"/>
      <c r="H37" s="439"/>
      <c r="I37" s="439"/>
    </row>
  </sheetData>
  <sheetProtection algorithmName="SHA-512" hashValue="HNr/rWxUQXqXyqIuSFcdAd+NkZsJXpXE+u90kM+WpWbvGOZQOnPVoWM+86Y8gcH48WWNoOyO9VOYI80lWiGffg==" saltValue="Tch24CR/ZEvzm34UpYKSTQ==" spinCount="100000" sheet="1" objects="1" scenarios="1"/>
  <sortState ref="B9:I32">
    <sortCondition ref="B9:B32"/>
  </sortState>
  <mergeCells count="7">
    <mergeCell ref="D4:E4"/>
    <mergeCell ref="F4:G4"/>
    <mergeCell ref="H4:I4"/>
    <mergeCell ref="B37:I37"/>
    <mergeCell ref="B35:I35"/>
    <mergeCell ref="B36:I36"/>
    <mergeCell ref="B34:I34"/>
  </mergeCells>
  <pageMargins left="0.19685039370078741" right="0.19685039370078741" top="0.15748031496062992" bottom="0.15748031496062992" header="0.31496062992125984" footer="0.31496062992125984"/>
  <pageSetup paperSize="9" orientation="landscape" r:id="rId1"/>
  <ignoredErrors>
    <ignoredError sqref="E5:I5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24">
    <tabColor rgb="FF00B050"/>
  </sheetPr>
  <dimension ref="A1:AB37"/>
  <sheetViews>
    <sheetView zoomScaleNormal="100" workbookViewId="0">
      <selection activeCell="F10" sqref="F10"/>
    </sheetView>
  </sheetViews>
  <sheetFormatPr defaultColWidth="8.85546875" defaultRowHeight="15" x14ac:dyDescent="0.25"/>
  <cols>
    <col min="1" max="1" width="2.7109375" style="33" customWidth="1"/>
    <col min="2" max="2" width="5.140625" style="33" customWidth="1"/>
    <col min="3" max="3" width="21.42578125" style="33" customWidth="1"/>
    <col min="4" max="4" width="5.140625" style="33" customWidth="1"/>
    <col min="5" max="5" width="5.42578125" style="33" customWidth="1"/>
    <col min="6" max="8" width="5.140625" style="33" customWidth="1"/>
    <col min="9" max="9" width="6" style="33" customWidth="1"/>
    <col min="10" max="14" width="5.140625" style="33" customWidth="1"/>
    <col min="15" max="15" width="6" style="33" customWidth="1"/>
    <col min="16" max="20" width="5.140625" style="33" customWidth="1"/>
    <col min="21" max="21" width="6" style="33" customWidth="1"/>
    <col min="22" max="26" width="5.140625" style="33" customWidth="1"/>
    <col min="27" max="27" width="6" style="33" customWidth="1"/>
    <col min="28" max="16384" width="8.85546875" style="33"/>
  </cols>
  <sheetData>
    <row r="1" spans="1:27" ht="15" customHeight="1" thickBot="1" x14ac:dyDescent="0.3"/>
    <row r="2" spans="1:27" ht="15.75" x14ac:dyDescent="0.25">
      <c r="B2" s="203" t="s">
        <v>193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</row>
    <row r="3" spans="1:27" x14ac:dyDescent="0.25">
      <c r="B3" s="204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205"/>
    </row>
    <row r="4" spans="1:27" s="38" customFormat="1" x14ac:dyDescent="0.25">
      <c r="B4" s="206"/>
      <c r="C4" s="207"/>
      <c r="D4" s="230" t="s">
        <v>125</v>
      </c>
      <c r="E4" s="230" t="s">
        <v>126</v>
      </c>
      <c r="F4" s="230" t="s">
        <v>60</v>
      </c>
      <c r="G4" s="230" t="s">
        <v>61</v>
      </c>
      <c r="H4" s="230" t="s">
        <v>127</v>
      </c>
      <c r="I4" s="230" t="s">
        <v>55</v>
      </c>
      <c r="J4" s="230" t="s">
        <v>125</v>
      </c>
      <c r="K4" s="230" t="s">
        <v>126</v>
      </c>
      <c r="L4" s="230" t="s">
        <v>60</v>
      </c>
      <c r="M4" s="230" t="s">
        <v>61</v>
      </c>
      <c r="N4" s="230" t="s">
        <v>127</v>
      </c>
      <c r="O4" s="230" t="s">
        <v>55</v>
      </c>
      <c r="P4" s="230" t="s">
        <v>125</v>
      </c>
      <c r="Q4" s="230" t="s">
        <v>126</v>
      </c>
      <c r="R4" s="230" t="s">
        <v>60</v>
      </c>
      <c r="S4" s="230" t="s">
        <v>61</v>
      </c>
      <c r="T4" s="230" t="s">
        <v>127</v>
      </c>
      <c r="U4" s="230" t="s">
        <v>55</v>
      </c>
      <c r="V4" s="230" t="s">
        <v>125</v>
      </c>
      <c r="W4" s="230" t="s">
        <v>126</v>
      </c>
      <c r="X4" s="230" t="s">
        <v>60</v>
      </c>
      <c r="Y4" s="230" t="s">
        <v>61</v>
      </c>
      <c r="Z4" s="230" t="s">
        <v>127</v>
      </c>
      <c r="AA4" s="235" t="s">
        <v>55</v>
      </c>
    </row>
    <row r="5" spans="1:27" x14ac:dyDescent="0.25">
      <c r="B5" s="220"/>
      <c r="C5" s="221"/>
      <c r="D5" s="409">
        <f>Overblik!$D$6</f>
        <v>2017</v>
      </c>
      <c r="E5" s="409"/>
      <c r="F5" s="409"/>
      <c r="G5" s="409"/>
      <c r="H5" s="409"/>
      <c r="I5" s="409"/>
      <c r="J5" s="409">
        <f>Overblik!$E$6</f>
        <v>2018</v>
      </c>
      <c r="K5" s="409"/>
      <c r="L5" s="409"/>
      <c r="M5" s="409"/>
      <c r="N5" s="409"/>
      <c r="O5" s="409"/>
      <c r="P5" s="409">
        <f>Overblik!$D$6</f>
        <v>2017</v>
      </c>
      <c r="Q5" s="409"/>
      <c r="R5" s="409"/>
      <c r="S5" s="409"/>
      <c r="T5" s="409"/>
      <c r="U5" s="409"/>
      <c r="V5" s="409">
        <f>Overblik!$E$6</f>
        <v>2018</v>
      </c>
      <c r="W5" s="409"/>
      <c r="X5" s="409"/>
      <c r="Y5" s="409"/>
      <c r="Z5" s="409"/>
      <c r="AA5" s="410"/>
    </row>
    <row r="6" spans="1:27" ht="10.5" customHeight="1" x14ac:dyDescent="0.25">
      <c r="B6" s="220"/>
      <c r="C6" s="221"/>
      <c r="D6" s="440" t="s">
        <v>57</v>
      </c>
      <c r="E6" s="440"/>
      <c r="F6" s="440"/>
      <c r="G6" s="440"/>
      <c r="H6" s="440"/>
      <c r="I6" s="440"/>
      <c r="J6" s="440" t="s">
        <v>57</v>
      </c>
      <c r="K6" s="440"/>
      <c r="L6" s="440"/>
      <c r="M6" s="440"/>
      <c r="N6" s="440"/>
      <c r="O6" s="440"/>
      <c r="P6" s="440" t="s">
        <v>56</v>
      </c>
      <c r="Q6" s="440"/>
      <c r="R6" s="440"/>
      <c r="S6" s="440"/>
      <c r="T6" s="440"/>
      <c r="U6" s="440"/>
      <c r="V6" s="440" t="s">
        <v>56</v>
      </c>
      <c r="W6" s="440"/>
      <c r="X6" s="440"/>
      <c r="Y6" s="440"/>
      <c r="Z6" s="440"/>
      <c r="AA6" s="441"/>
    </row>
    <row r="7" spans="1:27" ht="5.25" customHeight="1" thickBot="1" x14ac:dyDescent="0.3">
      <c r="B7" s="220"/>
      <c r="C7" s="221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7"/>
    </row>
    <row r="8" spans="1:27" ht="15.75" thickBot="1" x14ac:dyDescent="0.3">
      <c r="A8" s="38"/>
      <c r="B8" s="293"/>
      <c r="C8" s="272" t="s">
        <v>119</v>
      </c>
      <c r="D8" s="363">
        <f t="shared" ref="D8:N8" si="0">SUM(D10:D33)</f>
        <v>412.4092</v>
      </c>
      <c r="E8" s="364">
        <f t="shared" si="0"/>
        <v>787.60291000000018</v>
      </c>
      <c r="F8" s="364">
        <f t="shared" si="0"/>
        <v>72.603729999999999</v>
      </c>
      <c r="G8" s="364">
        <f t="shared" si="0"/>
        <v>44.613789999999995</v>
      </c>
      <c r="H8" s="364">
        <f t="shared" si="0"/>
        <v>87.165080000000003</v>
      </c>
      <c r="I8" s="365">
        <f>SUM(I10:I33)</f>
        <v>1404.39471</v>
      </c>
      <c r="J8" s="363">
        <f t="shared" si="0"/>
        <v>408.47744</v>
      </c>
      <c r="K8" s="364">
        <f t="shared" si="0"/>
        <v>791.71392999999989</v>
      </c>
      <c r="L8" s="364">
        <f t="shared" si="0"/>
        <v>66.22139</v>
      </c>
      <c r="M8" s="364">
        <f t="shared" si="0"/>
        <v>43.369019999999999</v>
      </c>
      <c r="N8" s="364">
        <f t="shared" si="0"/>
        <v>89.300870000000003</v>
      </c>
      <c r="O8" s="365">
        <f>SUM(O10:O33)</f>
        <v>1399.0826499999996</v>
      </c>
      <c r="P8" s="366">
        <v>100</v>
      </c>
      <c r="Q8" s="366">
        <v>100</v>
      </c>
      <c r="R8" s="366">
        <v>100</v>
      </c>
      <c r="S8" s="366">
        <v>100</v>
      </c>
      <c r="T8" s="367">
        <v>100</v>
      </c>
      <c r="U8" s="368">
        <v>100</v>
      </c>
      <c r="V8" s="366">
        <f>J8*100/D8</f>
        <v>99.046636205011907</v>
      </c>
      <c r="W8" s="366">
        <f>K8*100/E8</f>
        <v>100.5219660755189</v>
      </c>
      <c r="X8" s="366">
        <f t="shared" ref="X8:Z8" si="1">L8*100/F8</f>
        <v>91.209349712473454</v>
      </c>
      <c r="Y8" s="366">
        <f t="shared" si="1"/>
        <v>97.20989855378798</v>
      </c>
      <c r="Z8" s="367">
        <f t="shared" si="1"/>
        <v>102.45028169537616</v>
      </c>
      <c r="AA8" s="368">
        <f>O8*100/I8</f>
        <v>99.621754485247209</v>
      </c>
    </row>
    <row r="9" spans="1:27" ht="15" customHeight="1" thickBot="1" x14ac:dyDescent="0.3">
      <c r="A9" s="183"/>
      <c r="B9" s="352" t="s">
        <v>29</v>
      </c>
      <c r="C9" s="353" t="s">
        <v>0</v>
      </c>
      <c r="D9" s="354"/>
      <c r="E9" s="354"/>
      <c r="F9" s="354"/>
      <c r="G9" s="354"/>
      <c r="H9" s="354"/>
      <c r="I9" s="354"/>
      <c r="J9" s="354"/>
      <c r="K9" s="355"/>
      <c r="L9" s="355"/>
      <c r="M9" s="355"/>
      <c r="N9" s="355"/>
      <c r="O9" s="355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7"/>
    </row>
    <row r="10" spans="1:27" x14ac:dyDescent="0.25">
      <c r="B10" s="138">
        <v>901</v>
      </c>
      <c r="C10" s="139" t="s">
        <v>5</v>
      </c>
      <c r="D10" s="273">
        <v>12.0152</v>
      </c>
      <c r="E10" s="274">
        <v>28.8538</v>
      </c>
      <c r="F10" s="274">
        <v>1.95973</v>
      </c>
      <c r="G10" s="274">
        <v>2.7504599999999999</v>
      </c>
      <c r="H10" s="275">
        <v>3.0198</v>
      </c>
      <c r="I10" s="276">
        <v>48.598990000000001</v>
      </c>
      <c r="J10" s="273">
        <v>12.889239999999999</v>
      </c>
      <c r="K10" s="274">
        <v>26.813379999999999</v>
      </c>
      <c r="L10" s="274">
        <v>1.8459300000000001</v>
      </c>
      <c r="M10" s="274">
        <v>2.6411600000000002</v>
      </c>
      <c r="N10" s="275">
        <v>3.2677200000000002</v>
      </c>
      <c r="O10" s="276">
        <v>47.457429999999995</v>
      </c>
      <c r="P10" s="277">
        <v>100</v>
      </c>
      <c r="Q10" s="277">
        <v>100</v>
      </c>
      <c r="R10" s="277">
        <v>100</v>
      </c>
      <c r="S10" s="277">
        <v>100</v>
      </c>
      <c r="T10" s="278">
        <v>100</v>
      </c>
      <c r="U10" s="279">
        <v>100</v>
      </c>
      <c r="V10" s="277">
        <f>J10*100/D10</f>
        <v>107.27445236034356</v>
      </c>
      <c r="W10" s="277">
        <f t="shared" ref="W10:AA10" si="2">K10*100/E10</f>
        <v>92.928418440552022</v>
      </c>
      <c r="X10" s="277">
        <f t="shared" si="2"/>
        <v>94.193077617835115</v>
      </c>
      <c r="Y10" s="277">
        <f t="shared" si="2"/>
        <v>96.026119267322571</v>
      </c>
      <c r="Z10" s="280">
        <f t="shared" si="2"/>
        <v>108.20981521955096</v>
      </c>
      <c r="AA10" s="279">
        <f t="shared" si="2"/>
        <v>97.651062295739052</v>
      </c>
    </row>
    <row r="11" spans="1:27" x14ac:dyDescent="0.25">
      <c r="B11" s="125">
        <v>902</v>
      </c>
      <c r="C11" s="110" t="s">
        <v>6</v>
      </c>
      <c r="D11" s="256">
        <v>20.048739999999999</v>
      </c>
      <c r="E11" s="257">
        <v>40.775010000000002</v>
      </c>
      <c r="F11" s="257">
        <v>4.3654400000000004</v>
      </c>
      <c r="G11" s="257">
        <v>2.1182599999999998</v>
      </c>
      <c r="H11" s="255">
        <v>3.4931100000000002</v>
      </c>
      <c r="I11" s="258">
        <v>70.800560000000019</v>
      </c>
      <c r="J11" s="256">
        <v>19.478660000000001</v>
      </c>
      <c r="K11" s="257">
        <v>41.189100000000003</v>
      </c>
      <c r="L11" s="257">
        <v>3.9803500000000001</v>
      </c>
      <c r="M11" s="257">
        <v>2.8125800000000001</v>
      </c>
      <c r="N11" s="255">
        <v>3.48658</v>
      </c>
      <c r="O11" s="258">
        <v>70.947270000000003</v>
      </c>
      <c r="P11" s="259">
        <v>100</v>
      </c>
      <c r="Q11" s="259">
        <v>100</v>
      </c>
      <c r="R11" s="259">
        <v>100</v>
      </c>
      <c r="S11" s="259">
        <v>100</v>
      </c>
      <c r="T11" s="253">
        <v>100</v>
      </c>
      <c r="U11" s="254">
        <v>100</v>
      </c>
      <c r="V11" s="259">
        <f t="shared" ref="V11:V33" si="3">J11*100/D11</f>
        <v>97.156529537517088</v>
      </c>
      <c r="W11" s="259">
        <f t="shared" ref="W11:W33" si="4">K11*100/E11</f>
        <v>101.01554849404084</v>
      </c>
      <c r="X11" s="259">
        <f>L11*100/F11</f>
        <v>91.178666984313153</v>
      </c>
      <c r="Y11" s="259">
        <f t="shared" ref="Y11:Y31" si="5">M11*100/G11</f>
        <v>132.77784596791707</v>
      </c>
      <c r="Z11" s="260">
        <f t="shared" ref="Z11:Z33" si="6">N11*100/H11</f>
        <v>99.813060567803475</v>
      </c>
      <c r="AA11" s="254">
        <f t="shared" ref="AA11:AA33" si="7">O11*100/I11</f>
        <v>100.20721587512865</v>
      </c>
    </row>
    <row r="12" spans="1:27" x14ac:dyDescent="0.25">
      <c r="B12" s="125">
        <v>903</v>
      </c>
      <c r="C12" s="110" t="s">
        <v>7</v>
      </c>
      <c r="D12" s="256">
        <v>12.661799999999999</v>
      </c>
      <c r="E12" s="257">
        <v>23.962330000000001</v>
      </c>
      <c r="F12" s="257">
        <v>2.9127399999999999</v>
      </c>
      <c r="G12" s="257">
        <v>2.2241900000000001</v>
      </c>
      <c r="H12" s="255">
        <v>4.4287700000000001</v>
      </c>
      <c r="I12" s="258">
        <v>46.189830000000001</v>
      </c>
      <c r="J12" s="256">
        <v>12.61336</v>
      </c>
      <c r="K12" s="257">
        <v>26.267890000000001</v>
      </c>
      <c r="L12" s="257">
        <v>2.7332299999999998</v>
      </c>
      <c r="M12" s="257">
        <v>1.7028700000000001</v>
      </c>
      <c r="N12" s="255">
        <v>2.5928200000000001</v>
      </c>
      <c r="O12" s="258">
        <v>45.910170000000001</v>
      </c>
      <c r="P12" s="259">
        <v>100</v>
      </c>
      <c r="Q12" s="259">
        <v>100</v>
      </c>
      <c r="R12" s="259">
        <v>100</v>
      </c>
      <c r="S12" s="259">
        <v>100</v>
      </c>
      <c r="T12" s="253">
        <v>100</v>
      </c>
      <c r="U12" s="254">
        <v>100</v>
      </c>
      <c r="V12" s="259">
        <f t="shared" si="3"/>
        <v>99.617431960700699</v>
      </c>
      <c r="W12" s="259">
        <f t="shared" si="4"/>
        <v>109.62160190599161</v>
      </c>
      <c r="X12" s="259">
        <f t="shared" ref="X12:X33" si="8">L12*100/F12</f>
        <v>93.837074369837339</v>
      </c>
      <c r="Y12" s="259">
        <f t="shared" si="5"/>
        <v>76.56135492021815</v>
      </c>
      <c r="Z12" s="260">
        <f t="shared" si="6"/>
        <v>58.544923308277475</v>
      </c>
      <c r="AA12" s="254">
        <f t="shared" si="7"/>
        <v>99.394542045294386</v>
      </c>
    </row>
    <row r="13" spans="1:27" x14ac:dyDescent="0.25">
      <c r="B13" s="125">
        <v>904</v>
      </c>
      <c r="C13" s="110" t="s">
        <v>8</v>
      </c>
      <c r="D13" s="256">
        <v>23.417909999999999</v>
      </c>
      <c r="E13" s="257">
        <v>44.893859999999997</v>
      </c>
      <c r="F13" s="257">
        <v>2.03552</v>
      </c>
      <c r="G13" s="257">
        <v>2.4056199999999999</v>
      </c>
      <c r="H13" s="255">
        <v>4.5309699999999999</v>
      </c>
      <c r="I13" s="258">
        <v>77.283879999999996</v>
      </c>
      <c r="J13" s="256">
        <v>22.513010000000001</v>
      </c>
      <c r="K13" s="257">
        <v>43.375219999999999</v>
      </c>
      <c r="L13" s="257">
        <v>1.86086</v>
      </c>
      <c r="M13" s="257">
        <v>2.9009800000000001</v>
      </c>
      <c r="N13" s="255">
        <v>5.4814600000000002</v>
      </c>
      <c r="O13" s="258">
        <v>76.131529999999998</v>
      </c>
      <c r="P13" s="259">
        <v>100</v>
      </c>
      <c r="Q13" s="259">
        <v>100</v>
      </c>
      <c r="R13" s="259">
        <v>100</v>
      </c>
      <c r="S13" s="259">
        <v>100</v>
      </c>
      <c r="T13" s="253">
        <v>100</v>
      </c>
      <c r="U13" s="254">
        <v>100</v>
      </c>
      <c r="V13" s="259">
        <f t="shared" si="3"/>
        <v>96.13586353350918</v>
      </c>
      <c r="W13" s="259">
        <f t="shared" si="4"/>
        <v>96.617265701813125</v>
      </c>
      <c r="X13" s="259">
        <f t="shared" si="8"/>
        <v>91.419391605093537</v>
      </c>
      <c r="Y13" s="259">
        <f t="shared" si="5"/>
        <v>120.59178091302867</v>
      </c>
      <c r="Z13" s="260">
        <f t="shared" si="6"/>
        <v>120.97762730717707</v>
      </c>
      <c r="AA13" s="254">
        <f t="shared" si="7"/>
        <v>98.508938733407291</v>
      </c>
    </row>
    <row r="14" spans="1:27" x14ac:dyDescent="0.25">
      <c r="B14" s="125">
        <v>905</v>
      </c>
      <c r="C14" s="110" t="s">
        <v>9</v>
      </c>
      <c r="D14" s="256">
        <v>13.999409999999999</v>
      </c>
      <c r="E14" s="257">
        <v>24.058589999999999</v>
      </c>
      <c r="F14" s="257">
        <v>4.0330599999999999</v>
      </c>
      <c r="G14" s="257">
        <v>2.0000599999999999</v>
      </c>
      <c r="H14" s="255">
        <v>3.62479</v>
      </c>
      <c r="I14" s="258">
        <v>47.715909999999994</v>
      </c>
      <c r="J14" s="256">
        <v>13.51215</v>
      </c>
      <c r="K14" s="257">
        <v>26.615919999999999</v>
      </c>
      <c r="L14" s="257">
        <v>3.9707699999999999</v>
      </c>
      <c r="M14" s="257">
        <v>2.0000599999999999</v>
      </c>
      <c r="N14" s="255">
        <v>3.7690800000000002</v>
      </c>
      <c r="O14" s="258">
        <v>49.867980000000003</v>
      </c>
      <c r="P14" s="259">
        <v>100</v>
      </c>
      <c r="Q14" s="259">
        <v>100</v>
      </c>
      <c r="R14" s="259">
        <v>100</v>
      </c>
      <c r="S14" s="259">
        <v>100</v>
      </c>
      <c r="T14" s="253">
        <v>100</v>
      </c>
      <c r="U14" s="254">
        <v>100</v>
      </c>
      <c r="V14" s="259">
        <f t="shared" si="3"/>
        <v>96.519424747185781</v>
      </c>
      <c r="W14" s="259">
        <f t="shared" si="4"/>
        <v>110.62959217477002</v>
      </c>
      <c r="X14" s="259">
        <f t="shared" si="8"/>
        <v>98.45551516714356</v>
      </c>
      <c r="Y14" s="259">
        <f t="shared" si="5"/>
        <v>100</v>
      </c>
      <c r="Z14" s="260">
        <f t="shared" si="6"/>
        <v>103.98064439595122</v>
      </c>
      <c r="AA14" s="254">
        <f t="shared" si="7"/>
        <v>104.51017281238063</v>
      </c>
    </row>
    <row r="15" spans="1:27" x14ac:dyDescent="0.25">
      <c r="B15" s="125">
        <v>906</v>
      </c>
      <c r="C15" s="110" t="s">
        <v>10</v>
      </c>
      <c r="D15" s="256">
        <v>7.8025099999999998</v>
      </c>
      <c r="E15" s="257">
        <v>18.67454</v>
      </c>
      <c r="F15" s="257">
        <v>1.7083600000000001</v>
      </c>
      <c r="G15" s="257">
        <v>2.24396</v>
      </c>
      <c r="H15" s="255">
        <v>2.38801</v>
      </c>
      <c r="I15" s="258">
        <v>32.81738</v>
      </c>
      <c r="J15" s="256">
        <v>8.3428799999999992</v>
      </c>
      <c r="K15" s="257">
        <v>19.72015</v>
      </c>
      <c r="L15" s="257">
        <v>1.24088</v>
      </c>
      <c r="M15" s="257">
        <v>2.6026199999999999</v>
      </c>
      <c r="N15" s="255">
        <v>2.08866</v>
      </c>
      <c r="O15" s="258">
        <v>33.995189999999994</v>
      </c>
      <c r="P15" s="259">
        <v>100</v>
      </c>
      <c r="Q15" s="259">
        <v>100</v>
      </c>
      <c r="R15" s="259">
        <v>100</v>
      </c>
      <c r="S15" s="259">
        <v>100</v>
      </c>
      <c r="T15" s="253">
        <v>100</v>
      </c>
      <c r="U15" s="254">
        <v>100</v>
      </c>
      <c r="V15" s="259">
        <f t="shared" si="3"/>
        <v>106.92559189286523</v>
      </c>
      <c r="W15" s="259">
        <f t="shared" si="4"/>
        <v>105.59912051381185</v>
      </c>
      <c r="X15" s="259">
        <f t="shared" si="8"/>
        <v>72.635744222529198</v>
      </c>
      <c r="Y15" s="259">
        <f t="shared" si="5"/>
        <v>115.9833508618692</v>
      </c>
      <c r="Z15" s="260">
        <f t="shared" si="6"/>
        <v>87.464457854029078</v>
      </c>
      <c r="AA15" s="254">
        <f t="shared" si="7"/>
        <v>103.58898242333785</v>
      </c>
    </row>
    <row r="16" spans="1:27" x14ac:dyDescent="0.25">
      <c r="B16" s="125">
        <v>907</v>
      </c>
      <c r="C16" s="110" t="s">
        <v>11</v>
      </c>
      <c r="D16" s="256">
        <v>11.254849999999999</v>
      </c>
      <c r="E16" s="257">
        <v>20.28622</v>
      </c>
      <c r="F16" s="257">
        <v>3.02325</v>
      </c>
      <c r="G16" s="257">
        <v>0.34975000000000001</v>
      </c>
      <c r="H16" s="255">
        <v>2.2987899999999999</v>
      </c>
      <c r="I16" s="258">
        <v>37.212859999999992</v>
      </c>
      <c r="J16" s="256">
        <v>11.22781</v>
      </c>
      <c r="K16" s="257">
        <v>20.514849999999999</v>
      </c>
      <c r="L16" s="257">
        <v>3.1584500000000002</v>
      </c>
      <c r="M16" s="257">
        <v>0</v>
      </c>
      <c r="N16" s="255">
        <v>2.0000599999999999</v>
      </c>
      <c r="O16" s="258">
        <v>36.90117</v>
      </c>
      <c r="P16" s="259">
        <v>100</v>
      </c>
      <c r="Q16" s="259">
        <v>100</v>
      </c>
      <c r="R16" s="259">
        <v>100</v>
      </c>
      <c r="S16" s="259">
        <v>100</v>
      </c>
      <c r="T16" s="253">
        <v>100</v>
      </c>
      <c r="U16" s="254">
        <v>100</v>
      </c>
      <c r="V16" s="259">
        <f t="shared" si="3"/>
        <v>99.759748019742602</v>
      </c>
      <c r="W16" s="259">
        <f t="shared" si="4"/>
        <v>101.12702119961236</v>
      </c>
      <c r="X16" s="259">
        <f t="shared" si="8"/>
        <v>104.47200860001655</v>
      </c>
      <c r="Y16" s="259" t="s">
        <v>175</v>
      </c>
      <c r="Z16" s="260">
        <f t="shared" si="6"/>
        <v>87.004902579182968</v>
      </c>
      <c r="AA16" s="254">
        <f t="shared" si="7"/>
        <v>99.162413208767106</v>
      </c>
    </row>
    <row r="17" spans="2:27" x14ac:dyDescent="0.25">
      <c r="B17" s="125">
        <v>908</v>
      </c>
      <c r="C17" s="110" t="s">
        <v>12</v>
      </c>
      <c r="D17" s="256">
        <v>12.80383</v>
      </c>
      <c r="E17" s="257">
        <v>18.518280000000001</v>
      </c>
      <c r="F17" s="257">
        <v>3.8534899999999999</v>
      </c>
      <c r="G17" s="257">
        <v>4.3162900000000004</v>
      </c>
      <c r="H17" s="255">
        <v>4.4382200000000003</v>
      </c>
      <c r="I17" s="258">
        <v>43.930110000000006</v>
      </c>
      <c r="J17" s="256">
        <v>11.43512</v>
      </c>
      <c r="K17" s="257">
        <v>18.692399999999999</v>
      </c>
      <c r="L17" s="257">
        <v>3.0775000000000001</v>
      </c>
      <c r="M17" s="257">
        <v>3.7725399999999998</v>
      </c>
      <c r="N17" s="255">
        <v>4.4852499999999997</v>
      </c>
      <c r="O17" s="258">
        <v>41.462809999999998</v>
      </c>
      <c r="P17" s="259">
        <v>100</v>
      </c>
      <c r="Q17" s="259">
        <v>100</v>
      </c>
      <c r="R17" s="259">
        <v>100</v>
      </c>
      <c r="S17" s="259">
        <v>100</v>
      </c>
      <c r="T17" s="253">
        <v>100</v>
      </c>
      <c r="U17" s="254">
        <v>100</v>
      </c>
      <c r="V17" s="259">
        <f t="shared" si="3"/>
        <v>89.310151728037624</v>
      </c>
      <c r="W17" s="259">
        <f t="shared" si="4"/>
        <v>100.94026011055023</v>
      </c>
      <c r="X17" s="259">
        <f t="shared" si="8"/>
        <v>79.862669943350056</v>
      </c>
      <c r="Y17" s="259">
        <f>M17*100/G17</f>
        <v>87.402375651311644</v>
      </c>
      <c r="Z17" s="260">
        <f t="shared" si="6"/>
        <v>101.05965905250302</v>
      </c>
      <c r="AA17" s="254">
        <f t="shared" si="7"/>
        <v>94.383578825548113</v>
      </c>
    </row>
    <row r="18" spans="2:27" x14ac:dyDescent="0.25">
      <c r="B18" s="125">
        <v>909</v>
      </c>
      <c r="C18" s="110" t="s">
        <v>13</v>
      </c>
      <c r="D18" s="256">
        <v>18.68477</v>
      </c>
      <c r="E18" s="257">
        <v>36.509689999999999</v>
      </c>
      <c r="F18" s="257">
        <v>3.3384499999999999</v>
      </c>
      <c r="G18" s="257">
        <v>3.0000900000000001</v>
      </c>
      <c r="H18" s="255">
        <v>3.39323</v>
      </c>
      <c r="I18" s="258">
        <v>64.926230000000004</v>
      </c>
      <c r="J18" s="256">
        <v>19.643039999999999</v>
      </c>
      <c r="K18" s="257">
        <v>36.202829999999999</v>
      </c>
      <c r="L18" s="257">
        <v>3.4145599999999998</v>
      </c>
      <c r="M18" s="257">
        <v>3.0000900000000001</v>
      </c>
      <c r="N18" s="255">
        <v>3.3864999999999998</v>
      </c>
      <c r="O18" s="258">
        <v>65.647019999999998</v>
      </c>
      <c r="P18" s="259">
        <v>100</v>
      </c>
      <c r="Q18" s="259">
        <v>100</v>
      </c>
      <c r="R18" s="259">
        <v>100</v>
      </c>
      <c r="S18" s="259">
        <v>100</v>
      </c>
      <c r="T18" s="253">
        <v>100</v>
      </c>
      <c r="U18" s="254">
        <v>100</v>
      </c>
      <c r="V18" s="259">
        <f t="shared" si="3"/>
        <v>105.12861544455724</v>
      </c>
      <c r="W18" s="259">
        <f t="shared" si="4"/>
        <v>99.159510803844128</v>
      </c>
      <c r="X18" s="259">
        <f t="shared" si="8"/>
        <v>102.27980050622294</v>
      </c>
      <c r="Y18" s="259">
        <f t="shared" si="5"/>
        <v>100</v>
      </c>
      <c r="Z18" s="260">
        <f t="shared" si="6"/>
        <v>99.80166390135652</v>
      </c>
      <c r="AA18" s="254">
        <f t="shared" si="7"/>
        <v>101.11016764718973</v>
      </c>
    </row>
    <row r="19" spans="2:27" x14ac:dyDescent="0.25">
      <c r="B19" s="125">
        <v>910</v>
      </c>
      <c r="C19" s="110" t="s">
        <v>14</v>
      </c>
      <c r="D19" s="256">
        <v>13.984690000000001</v>
      </c>
      <c r="E19" s="257">
        <v>26.001580000000001</v>
      </c>
      <c r="F19" s="257">
        <v>3.1307800000000001</v>
      </c>
      <c r="G19" s="257">
        <v>1.00003</v>
      </c>
      <c r="H19" s="255">
        <v>2.9565899999999998</v>
      </c>
      <c r="I19" s="258">
        <v>47.073670000000007</v>
      </c>
      <c r="J19" s="256">
        <v>13.101190000000001</v>
      </c>
      <c r="K19" s="257">
        <v>25.972829999999998</v>
      </c>
      <c r="L19" s="257">
        <v>2.1964299999999999</v>
      </c>
      <c r="M19" s="257">
        <v>0.88399000000000005</v>
      </c>
      <c r="N19" s="255">
        <v>2.69001</v>
      </c>
      <c r="O19" s="258">
        <v>44.844449999999995</v>
      </c>
      <c r="P19" s="259">
        <v>100</v>
      </c>
      <c r="Q19" s="259">
        <v>100</v>
      </c>
      <c r="R19" s="259">
        <v>100</v>
      </c>
      <c r="S19" s="259">
        <v>100</v>
      </c>
      <c r="T19" s="253">
        <v>100</v>
      </c>
      <c r="U19" s="254">
        <v>100</v>
      </c>
      <c r="V19" s="259">
        <f t="shared" si="3"/>
        <v>93.682376942213239</v>
      </c>
      <c r="W19" s="259">
        <f t="shared" si="4"/>
        <v>99.889429796189305</v>
      </c>
      <c r="X19" s="259">
        <f t="shared" si="8"/>
        <v>70.155999463392504</v>
      </c>
      <c r="Y19" s="259">
        <f t="shared" si="5"/>
        <v>88.396348109556712</v>
      </c>
      <c r="Z19" s="260">
        <f t="shared" si="6"/>
        <v>90.983531703753314</v>
      </c>
      <c r="AA19" s="254">
        <f t="shared" si="7"/>
        <v>95.264401522124771</v>
      </c>
    </row>
    <row r="20" spans="2:27" x14ac:dyDescent="0.25">
      <c r="B20" s="125">
        <v>911</v>
      </c>
      <c r="C20" s="110" t="s">
        <v>15</v>
      </c>
      <c r="D20" s="256">
        <v>16.56155</v>
      </c>
      <c r="E20" s="257">
        <v>29.24831</v>
      </c>
      <c r="F20" s="257">
        <v>2.1307299999999998</v>
      </c>
      <c r="G20" s="257">
        <v>1.00003</v>
      </c>
      <c r="H20" s="255">
        <v>4.0327200000000003</v>
      </c>
      <c r="I20" s="258">
        <v>52.97334</v>
      </c>
      <c r="J20" s="256">
        <v>14.82488</v>
      </c>
      <c r="K20" s="257">
        <v>30.289719999999999</v>
      </c>
      <c r="L20" s="257">
        <v>2.2029299999999998</v>
      </c>
      <c r="M20" s="257">
        <v>1.00003</v>
      </c>
      <c r="N20" s="255">
        <v>3.8812000000000002</v>
      </c>
      <c r="O20" s="258">
        <v>52.19876</v>
      </c>
      <c r="P20" s="259">
        <v>100</v>
      </c>
      <c r="Q20" s="259">
        <v>100</v>
      </c>
      <c r="R20" s="259">
        <v>100</v>
      </c>
      <c r="S20" s="259">
        <v>100</v>
      </c>
      <c r="T20" s="253">
        <v>100</v>
      </c>
      <c r="U20" s="254">
        <v>100</v>
      </c>
      <c r="V20" s="259">
        <f t="shared" si="3"/>
        <v>89.513843812928144</v>
      </c>
      <c r="W20" s="259">
        <f t="shared" si="4"/>
        <v>103.56058179087954</v>
      </c>
      <c r="X20" s="259">
        <f t="shared" si="8"/>
        <v>103.38851004115961</v>
      </c>
      <c r="Y20" s="259">
        <f t="shared" si="5"/>
        <v>100</v>
      </c>
      <c r="Z20" s="260">
        <f t="shared" si="6"/>
        <v>96.242734432343426</v>
      </c>
      <c r="AA20" s="254">
        <f t="shared" si="7"/>
        <v>98.537792784068372</v>
      </c>
    </row>
    <row r="21" spans="2:27" x14ac:dyDescent="0.25">
      <c r="B21" s="125">
        <v>912</v>
      </c>
      <c r="C21" s="110" t="s">
        <v>16</v>
      </c>
      <c r="D21" s="256">
        <v>20.315090000000001</v>
      </c>
      <c r="E21" s="257">
        <v>40.757959999999997</v>
      </c>
      <c r="F21" s="257">
        <v>2.44719</v>
      </c>
      <c r="G21" s="257">
        <v>1.07019</v>
      </c>
      <c r="H21" s="255">
        <v>4.2775299999999996</v>
      </c>
      <c r="I21" s="258">
        <v>68.867959999999997</v>
      </c>
      <c r="J21" s="256">
        <v>18.980830000000001</v>
      </c>
      <c r="K21" s="257">
        <v>42.315449999999998</v>
      </c>
      <c r="L21" s="257">
        <v>2.6667800000000002</v>
      </c>
      <c r="M21" s="257">
        <v>1.0850299999999999</v>
      </c>
      <c r="N21" s="255">
        <v>4.0093800000000002</v>
      </c>
      <c r="O21" s="258">
        <v>69.057469999999995</v>
      </c>
      <c r="P21" s="259">
        <v>100</v>
      </c>
      <c r="Q21" s="259">
        <v>100</v>
      </c>
      <c r="R21" s="259">
        <v>100</v>
      </c>
      <c r="S21" s="259">
        <v>100</v>
      </c>
      <c r="T21" s="253">
        <v>100</v>
      </c>
      <c r="U21" s="254">
        <v>100</v>
      </c>
      <c r="V21" s="259">
        <f t="shared" si="3"/>
        <v>93.432172833100907</v>
      </c>
      <c r="W21" s="259">
        <f t="shared" si="4"/>
        <v>103.82131490388628</v>
      </c>
      <c r="X21" s="259">
        <f t="shared" si="8"/>
        <v>108.97314879514872</v>
      </c>
      <c r="Y21" s="259">
        <f t="shared" si="5"/>
        <v>101.38666965678992</v>
      </c>
      <c r="Z21" s="260">
        <f t="shared" si="6"/>
        <v>93.731195339366423</v>
      </c>
      <c r="AA21" s="254">
        <f t="shared" si="7"/>
        <v>100.27517876237367</v>
      </c>
    </row>
    <row r="22" spans="2:27" x14ac:dyDescent="0.25">
      <c r="B22" s="125">
        <v>913</v>
      </c>
      <c r="C22" s="110" t="s">
        <v>17</v>
      </c>
      <c r="D22" s="256">
        <v>10.03782</v>
      </c>
      <c r="E22" s="257">
        <v>19.029109999999999</v>
      </c>
      <c r="F22" s="257">
        <v>1.9956799999999999</v>
      </c>
      <c r="G22" s="257">
        <v>1.00003</v>
      </c>
      <c r="H22" s="255">
        <v>2.9509799999999999</v>
      </c>
      <c r="I22" s="258">
        <v>35.013620000000003</v>
      </c>
      <c r="J22" s="256">
        <v>10.38663</v>
      </c>
      <c r="K22" s="257">
        <v>19.454619999999998</v>
      </c>
      <c r="L22" s="257">
        <v>1.23509</v>
      </c>
      <c r="M22" s="257">
        <v>1.00003</v>
      </c>
      <c r="N22" s="255">
        <v>3.7430599999999998</v>
      </c>
      <c r="O22" s="258">
        <v>35.819429999999997</v>
      </c>
      <c r="P22" s="259">
        <v>100</v>
      </c>
      <c r="Q22" s="259">
        <v>100</v>
      </c>
      <c r="R22" s="259">
        <v>100</v>
      </c>
      <c r="S22" s="259">
        <v>100</v>
      </c>
      <c r="T22" s="253">
        <v>100</v>
      </c>
      <c r="U22" s="254">
        <v>100</v>
      </c>
      <c r="V22" s="259">
        <f t="shared" si="3"/>
        <v>103.47495770994101</v>
      </c>
      <c r="W22" s="259">
        <f t="shared" si="4"/>
        <v>102.23610037463654</v>
      </c>
      <c r="X22" s="259">
        <f t="shared" si="8"/>
        <v>61.888178465485453</v>
      </c>
      <c r="Y22" s="259">
        <f t="shared" si="5"/>
        <v>100</v>
      </c>
      <c r="Z22" s="260">
        <f t="shared" si="6"/>
        <v>126.8412527363791</v>
      </c>
      <c r="AA22" s="254">
        <f t="shared" si="7"/>
        <v>102.3014187050639</v>
      </c>
    </row>
    <row r="23" spans="2:27" x14ac:dyDescent="0.25">
      <c r="B23" s="125">
        <v>914</v>
      </c>
      <c r="C23" s="110" t="s">
        <v>18</v>
      </c>
      <c r="D23" s="256">
        <v>12.63913</v>
      </c>
      <c r="E23" s="257">
        <v>29.83541</v>
      </c>
      <c r="F23" s="257">
        <v>1.1805300000000001</v>
      </c>
      <c r="G23" s="257">
        <v>0.27914</v>
      </c>
      <c r="H23" s="255">
        <v>2.94685</v>
      </c>
      <c r="I23" s="258">
        <v>46.881059999999991</v>
      </c>
      <c r="J23" s="256">
        <v>12.65826</v>
      </c>
      <c r="K23" s="257">
        <v>30.500409999999999</v>
      </c>
      <c r="L23" s="257">
        <v>1.3333900000000001</v>
      </c>
      <c r="M23" s="257">
        <v>0.4551</v>
      </c>
      <c r="N23" s="255">
        <v>2.4808300000000001</v>
      </c>
      <c r="O23" s="258">
        <v>47.427990000000001</v>
      </c>
      <c r="P23" s="259">
        <v>100</v>
      </c>
      <c r="Q23" s="259">
        <v>100</v>
      </c>
      <c r="R23" s="259">
        <v>100</v>
      </c>
      <c r="S23" s="259">
        <v>100</v>
      </c>
      <c r="T23" s="253">
        <v>100</v>
      </c>
      <c r="U23" s="254">
        <v>100</v>
      </c>
      <c r="V23" s="259">
        <f t="shared" si="3"/>
        <v>100.15135535436379</v>
      </c>
      <c r="W23" s="259">
        <f t="shared" si="4"/>
        <v>102.22889512830558</v>
      </c>
      <c r="X23" s="259">
        <f t="shared" si="8"/>
        <v>112.94842147171185</v>
      </c>
      <c r="Y23" s="259" t="s">
        <v>175</v>
      </c>
      <c r="Z23" s="260">
        <f t="shared" si="6"/>
        <v>84.185825542528463</v>
      </c>
      <c r="AA23" s="254">
        <f t="shared" si="7"/>
        <v>101.16663317766282</v>
      </c>
    </row>
    <row r="24" spans="2:27" x14ac:dyDescent="0.25">
      <c r="B24" s="125">
        <v>915</v>
      </c>
      <c r="C24" s="110" t="s">
        <v>19</v>
      </c>
      <c r="D24" s="256">
        <v>14.97519</v>
      </c>
      <c r="E24" s="257">
        <v>34.137279999999997</v>
      </c>
      <c r="F24" s="257">
        <v>3.2631299999999999</v>
      </c>
      <c r="G24" s="257">
        <v>3.5627800000000001</v>
      </c>
      <c r="H24" s="255">
        <v>3.19346</v>
      </c>
      <c r="I24" s="258">
        <v>59.131839999999997</v>
      </c>
      <c r="J24" s="256">
        <v>16.585899999999999</v>
      </c>
      <c r="K24" s="257">
        <v>34.381830000000001</v>
      </c>
      <c r="L24" s="257">
        <v>1.9957</v>
      </c>
      <c r="M24" s="257">
        <v>2.6578900000000001</v>
      </c>
      <c r="N24" s="255">
        <v>2.9840499999999999</v>
      </c>
      <c r="O24" s="258">
        <v>58.605370000000008</v>
      </c>
      <c r="P24" s="259">
        <v>100</v>
      </c>
      <c r="Q24" s="259">
        <v>100</v>
      </c>
      <c r="R24" s="259">
        <v>100</v>
      </c>
      <c r="S24" s="259">
        <v>100</v>
      </c>
      <c r="T24" s="253">
        <v>100</v>
      </c>
      <c r="U24" s="254">
        <v>100</v>
      </c>
      <c r="V24" s="259">
        <f t="shared" si="3"/>
        <v>110.75585685390303</v>
      </c>
      <c r="W24" s="259">
        <f t="shared" si="4"/>
        <v>100.71637224758388</v>
      </c>
      <c r="X24" s="259">
        <f t="shared" si="8"/>
        <v>61.15907119851186</v>
      </c>
      <c r="Y24" s="259">
        <f t="shared" si="5"/>
        <v>74.601575174442431</v>
      </c>
      <c r="Z24" s="260">
        <f t="shared" si="6"/>
        <v>93.442535682300701</v>
      </c>
      <c r="AA24" s="254">
        <f t="shared" si="7"/>
        <v>99.109667482019859</v>
      </c>
    </row>
    <row r="25" spans="2:27" x14ac:dyDescent="0.25">
      <c r="B25" s="125">
        <v>916</v>
      </c>
      <c r="C25" s="110" t="s">
        <v>20</v>
      </c>
      <c r="D25" s="256">
        <v>12.33761</v>
      </c>
      <c r="E25" s="257">
        <v>25.081140000000001</v>
      </c>
      <c r="F25" s="257">
        <v>2.6276600000000001</v>
      </c>
      <c r="G25" s="257">
        <v>2.26972</v>
      </c>
      <c r="H25" s="255">
        <v>1.5773699999999999</v>
      </c>
      <c r="I25" s="258">
        <v>43.893500000000003</v>
      </c>
      <c r="J25" s="256">
        <v>11.24375</v>
      </c>
      <c r="K25" s="257">
        <v>23.781510000000001</v>
      </c>
      <c r="L25" s="257">
        <v>2.0000800000000001</v>
      </c>
      <c r="M25" s="257">
        <v>2.3415900000000001</v>
      </c>
      <c r="N25" s="255">
        <v>2.6984599999999999</v>
      </c>
      <c r="O25" s="258">
        <v>42.065389999999994</v>
      </c>
      <c r="P25" s="259">
        <v>100</v>
      </c>
      <c r="Q25" s="259">
        <v>100</v>
      </c>
      <c r="R25" s="259">
        <v>100</v>
      </c>
      <c r="S25" s="259">
        <v>100</v>
      </c>
      <c r="T25" s="253">
        <v>100</v>
      </c>
      <c r="U25" s="254">
        <v>100</v>
      </c>
      <c r="V25" s="259">
        <f t="shared" si="3"/>
        <v>91.133939231342211</v>
      </c>
      <c r="W25" s="259">
        <f t="shared" si="4"/>
        <v>94.818297732878179</v>
      </c>
      <c r="X25" s="259">
        <f t="shared" si="8"/>
        <v>76.116392531758294</v>
      </c>
      <c r="Y25" s="259">
        <f t="shared" si="5"/>
        <v>103.16646987293586</v>
      </c>
      <c r="Z25" s="260">
        <f t="shared" si="6"/>
        <v>171.07336896225996</v>
      </c>
      <c r="AA25" s="254">
        <f t="shared" si="7"/>
        <v>95.835123651565709</v>
      </c>
    </row>
    <row r="26" spans="2:27" x14ac:dyDescent="0.25">
      <c r="B26" s="125">
        <v>917</v>
      </c>
      <c r="C26" s="110" t="s">
        <v>21</v>
      </c>
      <c r="D26" s="256">
        <v>18.991810000000001</v>
      </c>
      <c r="E26" s="257">
        <v>36.564970000000002</v>
      </c>
      <c r="F26" s="257">
        <v>3.4008400000000001</v>
      </c>
      <c r="G26" s="257">
        <v>1.2433000000000001</v>
      </c>
      <c r="H26" s="255">
        <v>2.4732699999999999</v>
      </c>
      <c r="I26" s="258">
        <v>62.674190000000003</v>
      </c>
      <c r="J26" s="256">
        <v>19.60239</v>
      </c>
      <c r="K26" s="257">
        <v>37.854660000000003</v>
      </c>
      <c r="L26" s="257">
        <v>2.32463</v>
      </c>
      <c r="M26" s="257">
        <v>1.28477</v>
      </c>
      <c r="N26" s="255">
        <v>2.2052299999999998</v>
      </c>
      <c r="O26" s="258">
        <v>63.271680000000003</v>
      </c>
      <c r="P26" s="259">
        <v>100</v>
      </c>
      <c r="Q26" s="259">
        <v>100</v>
      </c>
      <c r="R26" s="259">
        <v>100</v>
      </c>
      <c r="S26" s="259">
        <v>100</v>
      </c>
      <c r="T26" s="253">
        <v>100</v>
      </c>
      <c r="U26" s="254">
        <v>100</v>
      </c>
      <c r="V26" s="259">
        <f t="shared" si="3"/>
        <v>103.2149647663914</v>
      </c>
      <c r="W26" s="259">
        <f t="shared" si="4"/>
        <v>103.52711898847448</v>
      </c>
      <c r="X26" s="259">
        <f t="shared" si="8"/>
        <v>68.354582985380077</v>
      </c>
      <c r="Y26" s="259">
        <f t="shared" si="5"/>
        <v>103.33547816295342</v>
      </c>
      <c r="Z26" s="260">
        <f t="shared" si="6"/>
        <v>89.162525725052248</v>
      </c>
      <c r="AA26" s="254">
        <f t="shared" si="7"/>
        <v>100.95332703940809</v>
      </c>
    </row>
    <row r="27" spans="2:27" x14ac:dyDescent="0.25">
      <c r="B27" s="125">
        <v>918</v>
      </c>
      <c r="C27" s="110" t="s">
        <v>22</v>
      </c>
      <c r="D27" s="256">
        <v>14.08489</v>
      </c>
      <c r="E27" s="257">
        <v>21.793320000000001</v>
      </c>
      <c r="F27" s="257">
        <v>2.75013</v>
      </c>
      <c r="G27" s="257">
        <v>2.7496399999999999</v>
      </c>
      <c r="H27" s="255">
        <v>5.0717100000000004</v>
      </c>
      <c r="I27" s="258">
        <v>46.449690000000004</v>
      </c>
      <c r="J27" s="256">
        <v>13.3924</v>
      </c>
      <c r="K27" s="257">
        <v>21.727789999999999</v>
      </c>
      <c r="L27" s="257">
        <v>2.9283800000000002</v>
      </c>
      <c r="M27" s="257">
        <v>2.8238699999999999</v>
      </c>
      <c r="N27" s="255">
        <v>5.9343899999999996</v>
      </c>
      <c r="O27" s="258">
        <v>46.806829999999998</v>
      </c>
      <c r="P27" s="259">
        <v>100</v>
      </c>
      <c r="Q27" s="259">
        <v>100</v>
      </c>
      <c r="R27" s="259">
        <v>100</v>
      </c>
      <c r="S27" s="259">
        <v>100</v>
      </c>
      <c r="T27" s="253">
        <v>100</v>
      </c>
      <c r="U27" s="254">
        <v>100</v>
      </c>
      <c r="V27" s="259">
        <f t="shared" si="3"/>
        <v>95.083454680867234</v>
      </c>
      <c r="W27" s="259">
        <f t="shared" si="4"/>
        <v>99.699311532157552</v>
      </c>
      <c r="X27" s="259">
        <f t="shared" si="8"/>
        <v>106.48151178307936</v>
      </c>
      <c r="Y27" s="259">
        <f t="shared" si="5"/>
        <v>102.69962613287558</v>
      </c>
      <c r="Z27" s="260">
        <f t="shared" si="6"/>
        <v>117.00964763363834</v>
      </c>
      <c r="AA27" s="254">
        <f t="shared" si="7"/>
        <v>100.76887488377209</v>
      </c>
    </row>
    <row r="28" spans="2:27" x14ac:dyDescent="0.25">
      <c r="B28" s="125">
        <v>919</v>
      </c>
      <c r="C28" s="110" t="s">
        <v>23</v>
      </c>
      <c r="D28" s="256">
        <v>12.978820000000001</v>
      </c>
      <c r="E28" s="257">
        <v>22.997610000000002</v>
      </c>
      <c r="F28" s="257">
        <v>2.7620100000000001</v>
      </c>
      <c r="G28" s="257">
        <v>3.10134</v>
      </c>
      <c r="H28" s="255">
        <v>1.86111</v>
      </c>
      <c r="I28" s="258">
        <v>43.700890000000001</v>
      </c>
      <c r="J28" s="256">
        <v>12.742850000000001</v>
      </c>
      <c r="K28" s="257">
        <v>23.035270000000001</v>
      </c>
      <c r="L28" s="257">
        <v>2.4671699999999999</v>
      </c>
      <c r="M28" s="257">
        <v>2.5676600000000001</v>
      </c>
      <c r="N28" s="255">
        <v>2.48874</v>
      </c>
      <c r="O28" s="258">
        <v>43.301690000000001</v>
      </c>
      <c r="P28" s="259">
        <v>100</v>
      </c>
      <c r="Q28" s="259">
        <v>100</v>
      </c>
      <c r="R28" s="259">
        <v>100</v>
      </c>
      <c r="S28" s="259">
        <v>100</v>
      </c>
      <c r="T28" s="253">
        <v>100</v>
      </c>
      <c r="U28" s="254">
        <v>100</v>
      </c>
      <c r="V28" s="259">
        <f t="shared" si="3"/>
        <v>98.181884023354968</v>
      </c>
      <c r="W28" s="259">
        <f t="shared" si="4"/>
        <v>100.16375614683439</v>
      </c>
      <c r="X28" s="259">
        <f t="shared" si="8"/>
        <v>89.325165368698876</v>
      </c>
      <c r="Y28" s="259">
        <f>M28*100/G28</f>
        <v>82.791954445497765</v>
      </c>
      <c r="Z28" s="260">
        <f t="shared" si="6"/>
        <v>133.72342311846157</v>
      </c>
      <c r="AA28" s="254">
        <f t="shared" si="7"/>
        <v>99.086517459941888</v>
      </c>
    </row>
    <row r="29" spans="2:27" x14ac:dyDescent="0.25">
      <c r="B29" s="125">
        <v>920</v>
      </c>
      <c r="C29" s="110" t="s">
        <v>24</v>
      </c>
      <c r="D29" s="256">
        <v>17.845050000000001</v>
      </c>
      <c r="E29" s="257">
        <v>30.004719999999999</v>
      </c>
      <c r="F29" s="257">
        <v>2.3827199999999999</v>
      </c>
      <c r="G29" s="257">
        <v>0.91983999999999999</v>
      </c>
      <c r="H29" s="255">
        <v>3.0337700000000001</v>
      </c>
      <c r="I29" s="258">
        <v>54.186099999999996</v>
      </c>
      <c r="J29" s="256">
        <v>16.20458</v>
      </c>
      <c r="K29" s="257">
        <v>28.252680000000002</v>
      </c>
      <c r="L29" s="257">
        <v>4.64175</v>
      </c>
      <c r="M29" s="257">
        <v>0.91891</v>
      </c>
      <c r="N29" s="255">
        <v>2.8420000000000001</v>
      </c>
      <c r="O29" s="258">
        <v>52.859920000000002</v>
      </c>
      <c r="P29" s="259">
        <v>100</v>
      </c>
      <c r="Q29" s="259">
        <v>100</v>
      </c>
      <c r="R29" s="259">
        <v>100</v>
      </c>
      <c r="S29" s="259">
        <v>100</v>
      </c>
      <c r="T29" s="253">
        <v>100</v>
      </c>
      <c r="U29" s="254">
        <v>100</v>
      </c>
      <c r="V29" s="259">
        <f t="shared" si="3"/>
        <v>90.807142596966671</v>
      </c>
      <c r="W29" s="259">
        <f t="shared" si="4"/>
        <v>94.16078536976849</v>
      </c>
      <c r="X29" s="259">
        <f t="shared" si="8"/>
        <v>194.80887389202258</v>
      </c>
      <c r="Y29" s="259" t="s">
        <v>175</v>
      </c>
      <c r="Z29" s="260">
        <f t="shared" si="6"/>
        <v>93.678822059681508</v>
      </c>
      <c r="AA29" s="254">
        <f t="shared" si="7"/>
        <v>97.552545763581449</v>
      </c>
    </row>
    <row r="30" spans="2:27" x14ac:dyDescent="0.25">
      <c r="B30" s="125">
        <v>921</v>
      </c>
      <c r="C30" s="110" t="s">
        <v>25</v>
      </c>
      <c r="D30" s="256">
        <v>29.821850000000001</v>
      </c>
      <c r="E30" s="257">
        <v>56.230800000000002</v>
      </c>
      <c r="F30" s="257">
        <v>4.5107400000000002</v>
      </c>
      <c r="G30" s="257">
        <v>2.0000599999999999</v>
      </c>
      <c r="H30" s="255">
        <v>4.4977799999999997</v>
      </c>
      <c r="I30" s="258">
        <v>97.061230000000009</v>
      </c>
      <c r="J30" s="256">
        <v>29.4054</v>
      </c>
      <c r="K30" s="257">
        <v>54.920749999999998</v>
      </c>
      <c r="L30" s="257">
        <v>3.64066</v>
      </c>
      <c r="M30" s="257">
        <v>1.81047</v>
      </c>
      <c r="N30" s="255">
        <v>4.7801900000000002</v>
      </c>
      <c r="O30" s="258">
        <v>94.557469999999995</v>
      </c>
      <c r="P30" s="259">
        <v>100</v>
      </c>
      <c r="Q30" s="259">
        <v>100</v>
      </c>
      <c r="R30" s="259">
        <v>100</v>
      </c>
      <c r="S30" s="259">
        <v>100</v>
      </c>
      <c r="T30" s="253">
        <v>100</v>
      </c>
      <c r="U30" s="254">
        <v>100</v>
      </c>
      <c r="V30" s="259">
        <f t="shared" si="3"/>
        <v>98.60354069247883</v>
      </c>
      <c r="W30" s="259">
        <f t="shared" si="4"/>
        <v>97.67022699303584</v>
      </c>
      <c r="X30" s="259">
        <f t="shared" si="8"/>
        <v>80.710925480076426</v>
      </c>
      <c r="Y30" s="259">
        <f t="shared" si="5"/>
        <v>90.520784376468711</v>
      </c>
      <c r="Z30" s="260">
        <f t="shared" si="6"/>
        <v>106.27887535628689</v>
      </c>
      <c r="AA30" s="254">
        <f t="shared" si="7"/>
        <v>97.420432442490153</v>
      </c>
    </row>
    <row r="31" spans="2:27" x14ac:dyDescent="0.25">
      <c r="B31" s="125">
        <v>922</v>
      </c>
      <c r="C31" s="110" t="s">
        <v>26</v>
      </c>
      <c r="D31" s="256">
        <v>22.923629999999999</v>
      </c>
      <c r="E31" s="257">
        <v>40.910339999999998</v>
      </c>
      <c r="F31" s="257">
        <v>3.9737300000000002</v>
      </c>
      <c r="G31" s="257">
        <v>3.00901</v>
      </c>
      <c r="H31" s="255">
        <v>5.9662199999999999</v>
      </c>
      <c r="I31" s="258">
        <v>76.782929999999993</v>
      </c>
      <c r="J31" s="256">
        <v>24.805389999999999</v>
      </c>
      <c r="K31" s="257">
        <v>41.523060000000001</v>
      </c>
      <c r="L31" s="257">
        <v>3.3024200000000001</v>
      </c>
      <c r="M31" s="257">
        <v>3.1067800000000001</v>
      </c>
      <c r="N31" s="255">
        <v>5.1704400000000001</v>
      </c>
      <c r="O31" s="258">
        <v>77.908090000000001</v>
      </c>
      <c r="P31" s="259">
        <v>100</v>
      </c>
      <c r="Q31" s="259">
        <v>100</v>
      </c>
      <c r="R31" s="259">
        <v>100</v>
      </c>
      <c r="S31" s="259">
        <v>100</v>
      </c>
      <c r="T31" s="253">
        <v>100</v>
      </c>
      <c r="U31" s="254">
        <v>100</v>
      </c>
      <c r="V31" s="259">
        <f t="shared" si="3"/>
        <v>108.20882207573581</v>
      </c>
      <c r="W31" s="259">
        <f t="shared" si="4"/>
        <v>101.49771426979098</v>
      </c>
      <c r="X31" s="259">
        <f t="shared" si="8"/>
        <v>83.106300629383483</v>
      </c>
      <c r="Y31" s="259">
        <f t="shared" si="5"/>
        <v>103.2492414448606</v>
      </c>
      <c r="Z31" s="260">
        <f t="shared" si="6"/>
        <v>86.661906533785213</v>
      </c>
      <c r="AA31" s="254">
        <f t="shared" si="7"/>
        <v>101.46537778644291</v>
      </c>
    </row>
    <row r="32" spans="2:27" x14ac:dyDescent="0.25">
      <c r="B32" s="125">
        <v>923</v>
      </c>
      <c r="C32" s="110" t="s">
        <v>27</v>
      </c>
      <c r="D32" s="256">
        <v>58.985210000000002</v>
      </c>
      <c r="E32" s="257">
        <v>111.38890000000001</v>
      </c>
      <c r="F32" s="257">
        <v>6.6144699999999998</v>
      </c>
      <c r="G32" s="257">
        <v>0</v>
      </c>
      <c r="H32" s="255">
        <v>9.1955600000000004</v>
      </c>
      <c r="I32" s="258">
        <v>186.18414000000001</v>
      </c>
      <c r="J32" s="256">
        <v>59.502279999999999</v>
      </c>
      <c r="K32" s="259">
        <v>111.3338</v>
      </c>
      <c r="L32" s="257">
        <v>6.0757000000000003</v>
      </c>
      <c r="M32" s="257">
        <v>0</v>
      </c>
      <c r="N32" s="255">
        <v>11.274319999999999</v>
      </c>
      <c r="O32" s="258">
        <v>188.18609999999998</v>
      </c>
      <c r="P32" s="259">
        <v>100</v>
      </c>
      <c r="Q32" s="259">
        <v>100</v>
      </c>
      <c r="R32" s="259">
        <v>100</v>
      </c>
      <c r="S32" s="259">
        <v>100</v>
      </c>
      <c r="T32" s="253">
        <v>100</v>
      </c>
      <c r="U32" s="254">
        <v>100</v>
      </c>
      <c r="V32" s="259">
        <f t="shared" si="3"/>
        <v>100.87660957721435</v>
      </c>
      <c r="W32" s="259">
        <f t="shared" si="4"/>
        <v>99.950533670769701</v>
      </c>
      <c r="X32" s="259">
        <f t="shared" si="8"/>
        <v>91.854676187207758</v>
      </c>
      <c r="Y32" s="259" t="s">
        <v>175</v>
      </c>
      <c r="Z32" s="260">
        <f t="shared" si="6"/>
        <v>122.60612730491671</v>
      </c>
      <c r="AA32" s="254">
        <f t="shared" si="7"/>
        <v>101.07525807515074</v>
      </c>
    </row>
    <row r="33" spans="1:28" ht="15.75" thickBot="1" x14ac:dyDescent="0.3">
      <c r="B33" s="126">
        <v>924</v>
      </c>
      <c r="C33" s="127" t="s">
        <v>28</v>
      </c>
      <c r="D33" s="264">
        <v>3.2378399999999998</v>
      </c>
      <c r="E33" s="265">
        <v>7.0891400000000004</v>
      </c>
      <c r="F33" s="265">
        <v>2.2033499999999999</v>
      </c>
      <c r="G33" s="265">
        <v>0</v>
      </c>
      <c r="H33" s="266">
        <v>1.51447</v>
      </c>
      <c r="I33" s="267">
        <v>14.0448</v>
      </c>
      <c r="J33" s="264">
        <v>3.38544</v>
      </c>
      <c r="K33" s="265">
        <v>6.9778099999999998</v>
      </c>
      <c r="L33" s="265">
        <v>1.9277500000000001</v>
      </c>
      <c r="M33" s="265">
        <v>0</v>
      </c>
      <c r="N33" s="266">
        <v>1.56044</v>
      </c>
      <c r="O33" s="267">
        <v>13.85144</v>
      </c>
      <c r="P33" s="268">
        <v>100</v>
      </c>
      <c r="Q33" s="268">
        <v>100</v>
      </c>
      <c r="R33" s="268">
        <v>100</v>
      </c>
      <c r="S33" s="268">
        <v>100</v>
      </c>
      <c r="T33" s="269">
        <v>100</v>
      </c>
      <c r="U33" s="270">
        <v>100</v>
      </c>
      <c r="V33" s="268">
        <f t="shared" si="3"/>
        <v>104.55859461863464</v>
      </c>
      <c r="W33" s="268">
        <f t="shared" si="4"/>
        <v>98.429569736244446</v>
      </c>
      <c r="X33" s="268">
        <f t="shared" si="8"/>
        <v>87.491773889758775</v>
      </c>
      <c r="Y33" s="268" t="s">
        <v>175</v>
      </c>
      <c r="Z33" s="271">
        <f t="shared" si="6"/>
        <v>103.03538531631528</v>
      </c>
      <c r="AA33" s="270">
        <f t="shared" si="7"/>
        <v>98.62326270221007</v>
      </c>
    </row>
    <row r="34" spans="1:28" ht="17.25" customHeight="1" x14ac:dyDescent="0.25">
      <c r="B34" s="39" t="s">
        <v>135</v>
      </c>
    </row>
    <row r="35" spans="1:28" ht="10.5" customHeight="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x14ac:dyDescent="0.25">
      <c r="J36" s="261"/>
      <c r="K36" s="261"/>
    </row>
    <row r="37" spans="1:28" x14ac:dyDescent="0.25">
      <c r="I37" s="262"/>
      <c r="P37" s="34"/>
    </row>
  </sheetData>
  <sheetProtection algorithmName="SHA-512" hashValue="hKsNKlXz4I+lhUMs3RtsrjzF9MfuXF1Vg7+EO4C9qnhFi8TKdd5anXukXa5Y1u+JVHrOvfUJipaJcq69NMPQDg==" saltValue="KbWydJXmR0a+Ql7G5X2vDA==" spinCount="100000" sheet="1" objects="1" scenarios="1"/>
  <mergeCells count="8">
    <mergeCell ref="P6:U6"/>
    <mergeCell ref="V6:AA6"/>
    <mergeCell ref="D6:I6"/>
    <mergeCell ref="J6:O6"/>
    <mergeCell ref="D5:I5"/>
    <mergeCell ref="J5:O5"/>
    <mergeCell ref="P5:U5"/>
    <mergeCell ref="V5:AA5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25">
    <tabColor rgb="FF00B050"/>
  </sheetPr>
  <dimension ref="B1:N137"/>
  <sheetViews>
    <sheetView zoomScaleNormal="100" workbookViewId="0">
      <selection activeCell="C7" sqref="C7:C11"/>
    </sheetView>
  </sheetViews>
  <sheetFormatPr defaultColWidth="8.85546875" defaultRowHeight="15" x14ac:dyDescent="0.25"/>
  <cols>
    <col min="1" max="1" width="2.7109375" style="33" customWidth="1"/>
    <col min="2" max="2" width="5.140625" style="33" customWidth="1"/>
    <col min="3" max="3" width="21.42578125" style="33" customWidth="1"/>
    <col min="4" max="4" width="7.5703125" style="33" customWidth="1"/>
    <col min="5" max="5" width="6.140625" style="33" customWidth="1"/>
    <col min="6" max="6" width="5.140625" style="33" customWidth="1"/>
    <col min="7" max="7" width="6.140625" style="33" customWidth="1"/>
    <col min="8" max="8" width="5.140625" style="33" customWidth="1"/>
    <col min="9" max="9" width="6.140625" style="33" customWidth="1"/>
    <col min="10" max="10" width="5.140625" style="33" customWidth="1"/>
    <col min="11" max="11" width="6.140625" style="33" customWidth="1"/>
    <col min="12" max="12" width="5.140625" style="33" customWidth="1"/>
    <col min="13" max="13" width="6.140625" style="33" customWidth="1"/>
    <col min="14" max="15" width="5.140625" style="33" customWidth="1"/>
    <col min="16" max="16384" width="8.85546875" style="33"/>
  </cols>
  <sheetData>
    <row r="1" spans="2:14" ht="15" customHeight="1" thickBot="1" x14ac:dyDescent="0.3">
      <c r="D1" s="107"/>
    </row>
    <row r="2" spans="2:14" ht="15.75" x14ac:dyDescent="0.25">
      <c r="B2" s="203" t="s">
        <v>194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2:14" x14ac:dyDescent="0.25">
      <c r="B3" s="204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205"/>
    </row>
    <row r="4" spans="2:14" x14ac:dyDescent="0.25">
      <c r="B4" s="206"/>
      <c r="C4" s="207"/>
      <c r="D4" s="207"/>
      <c r="E4" s="426" t="s">
        <v>63</v>
      </c>
      <c r="F4" s="426"/>
      <c r="G4" s="426" t="s">
        <v>64</v>
      </c>
      <c r="H4" s="426"/>
      <c r="I4" s="426" t="s">
        <v>67</v>
      </c>
      <c r="J4" s="426"/>
      <c r="K4" s="426" t="s">
        <v>68</v>
      </c>
      <c r="L4" s="426"/>
      <c r="M4" s="426" t="s">
        <v>69</v>
      </c>
      <c r="N4" s="427"/>
    </row>
    <row r="5" spans="2:14" x14ac:dyDescent="0.25">
      <c r="B5" s="220"/>
      <c r="C5" s="221"/>
      <c r="D5" s="221"/>
      <c r="E5" s="334" t="s">
        <v>65</v>
      </c>
      <c r="F5" s="334" t="s">
        <v>66</v>
      </c>
      <c r="G5" s="334" t="s">
        <v>65</v>
      </c>
      <c r="H5" s="334" t="s">
        <v>66</v>
      </c>
      <c r="I5" s="334" t="s">
        <v>65</v>
      </c>
      <c r="J5" s="334" t="s">
        <v>66</v>
      </c>
      <c r="K5" s="334" t="s">
        <v>65</v>
      </c>
      <c r="L5" s="334" t="s">
        <v>66</v>
      </c>
      <c r="M5" s="334" t="s">
        <v>65</v>
      </c>
      <c r="N5" s="335" t="s">
        <v>66</v>
      </c>
    </row>
    <row r="6" spans="2:14" ht="5.25" customHeight="1" thickBot="1" x14ac:dyDescent="0.3">
      <c r="B6" s="208"/>
      <c r="C6" s="209"/>
      <c r="D6" s="209"/>
      <c r="E6" s="210"/>
      <c r="F6" s="210"/>
      <c r="G6" s="210"/>
      <c r="H6" s="210"/>
      <c r="I6" s="210"/>
      <c r="J6" s="210"/>
      <c r="K6" s="210"/>
      <c r="L6" s="210"/>
      <c r="M6" s="210"/>
      <c r="N6" s="211"/>
    </row>
    <row r="7" spans="2:14" x14ac:dyDescent="0.25">
      <c r="B7" s="442"/>
      <c r="C7" s="443" t="s">
        <v>119</v>
      </c>
      <c r="D7" s="263" t="s">
        <v>58</v>
      </c>
      <c r="E7" s="283">
        <v>175.25576107869549</v>
      </c>
      <c r="F7" s="284">
        <v>0.42904636564187115</v>
      </c>
      <c r="G7" s="285">
        <v>134.51748135059583</v>
      </c>
      <c r="H7" s="284">
        <v>0.32931434683539884</v>
      </c>
      <c r="I7" s="285">
        <v>37.703410398936946</v>
      </c>
      <c r="J7" s="284">
        <v>9.2302307806612152E-2</v>
      </c>
      <c r="K7" s="285">
        <v>31.898390593335982</v>
      </c>
      <c r="L7" s="284">
        <v>7.8090948164324533E-2</v>
      </c>
      <c r="M7" s="285">
        <v>0.5211885562980233</v>
      </c>
      <c r="N7" s="284">
        <v>1.2759298440031923E-3</v>
      </c>
    </row>
    <row r="8" spans="2:14" x14ac:dyDescent="0.25">
      <c r="B8" s="442"/>
      <c r="C8" s="443"/>
      <c r="D8" s="110" t="s">
        <v>59</v>
      </c>
      <c r="E8" s="233">
        <v>212.49836023703517</v>
      </c>
      <c r="F8" s="281">
        <v>0.2684029574129575</v>
      </c>
      <c r="G8" s="231">
        <v>140.94839854547212</v>
      </c>
      <c r="H8" s="281">
        <v>0.17802945382743504</v>
      </c>
      <c r="I8" s="231">
        <v>185.62204349873952</v>
      </c>
      <c r="J8" s="281">
        <v>0.23445595241546344</v>
      </c>
      <c r="K8" s="231">
        <v>140.03167426478288</v>
      </c>
      <c r="L8" s="281">
        <v>0.17687155544273789</v>
      </c>
      <c r="M8" s="231">
        <v>16.342547009377093</v>
      </c>
      <c r="N8" s="281">
        <v>2.0641984926774111E-2</v>
      </c>
    </row>
    <row r="9" spans="2:14" x14ac:dyDescent="0.25">
      <c r="B9" s="442"/>
      <c r="C9" s="443"/>
      <c r="D9" s="110" t="s">
        <v>60</v>
      </c>
      <c r="E9" s="233">
        <v>16.379706751570975</v>
      </c>
      <c r="F9" s="281">
        <v>0.2473476734869349</v>
      </c>
      <c r="G9" s="231">
        <v>8.2753618024353113</v>
      </c>
      <c r="H9" s="281">
        <v>0.12496508760138245</v>
      </c>
      <c r="I9" s="231">
        <v>17.378391879878293</v>
      </c>
      <c r="J9" s="281">
        <v>0.26242867870756403</v>
      </c>
      <c r="K9" s="231">
        <v>15.96829913449827</v>
      </c>
      <c r="L9" s="281">
        <v>0.24113506428207368</v>
      </c>
      <c r="M9" s="231">
        <v>0.23507870837982114</v>
      </c>
      <c r="N9" s="281">
        <v>3.5498908793642229E-3</v>
      </c>
    </row>
    <row r="10" spans="2:14" x14ac:dyDescent="0.25">
      <c r="B10" s="442"/>
      <c r="C10" s="443"/>
      <c r="D10" s="110" t="s">
        <v>61</v>
      </c>
      <c r="E10" s="233">
        <v>5.7258730551445538</v>
      </c>
      <c r="F10" s="281">
        <v>0.13202680289166216</v>
      </c>
      <c r="G10" s="231">
        <v>7.0800346646068535</v>
      </c>
      <c r="H10" s="281">
        <v>0.16325097188285217</v>
      </c>
      <c r="I10" s="231">
        <v>9.6221660182370332</v>
      </c>
      <c r="J10" s="281">
        <v>0.22186726880702015</v>
      </c>
      <c r="K10" s="231">
        <v>4.1829819755537132</v>
      </c>
      <c r="L10" s="281">
        <v>9.6450922237895004E-2</v>
      </c>
      <c r="M10" s="231">
        <v>2.1183547756078247</v>
      </c>
      <c r="N10" s="281">
        <v>4.8844884565245529E-2</v>
      </c>
    </row>
    <row r="11" spans="2:14" ht="15.75" thickBot="1" x14ac:dyDescent="0.3">
      <c r="B11" s="442"/>
      <c r="C11" s="443"/>
      <c r="D11" s="290" t="s">
        <v>62</v>
      </c>
      <c r="E11" s="291">
        <v>10.58711537077823</v>
      </c>
      <c r="F11" s="288">
        <v>0.11855556805637202</v>
      </c>
      <c r="G11" s="292">
        <v>3.5689253326661095</v>
      </c>
      <c r="H11" s="288">
        <v>3.9965179876367489E-2</v>
      </c>
      <c r="I11" s="292">
        <v>6.9696620531858811</v>
      </c>
      <c r="J11" s="288">
        <v>7.8046966991316885E-2</v>
      </c>
      <c r="K11" s="292">
        <v>1.4638015648464435</v>
      </c>
      <c r="L11" s="288">
        <v>1.6391795117409756E-2</v>
      </c>
      <c r="M11" s="292">
        <v>0.60138750422111253</v>
      </c>
      <c r="N11" s="288">
        <v>6.7343969238050257E-3</v>
      </c>
    </row>
    <row r="12" spans="2:14" ht="14.25" customHeight="1" thickBot="1" x14ac:dyDescent="0.3">
      <c r="B12" s="358" t="s">
        <v>29</v>
      </c>
      <c r="C12" s="359" t="s">
        <v>0</v>
      </c>
      <c r="D12" s="360"/>
      <c r="E12" s="361"/>
      <c r="F12" s="361"/>
      <c r="G12" s="361"/>
      <c r="H12" s="361"/>
      <c r="I12" s="361"/>
      <c r="J12" s="361"/>
      <c r="K12" s="361"/>
      <c r="L12" s="361"/>
      <c r="M12" s="361"/>
      <c r="N12" s="362"/>
    </row>
    <row r="13" spans="2:14" x14ac:dyDescent="0.25">
      <c r="B13" s="170">
        <v>901</v>
      </c>
      <c r="C13" s="287" t="s">
        <v>5</v>
      </c>
      <c r="D13" s="263" t="s">
        <v>58</v>
      </c>
      <c r="E13" s="283">
        <v>4.8966472721157768</v>
      </c>
      <c r="F13" s="284">
        <v>0.37990193930098104</v>
      </c>
      <c r="G13" s="285">
        <v>4.8358485645255707</v>
      </c>
      <c r="H13" s="284">
        <v>0.37518492669277403</v>
      </c>
      <c r="I13" s="285">
        <v>1.250391305684821</v>
      </c>
      <c r="J13" s="284">
        <v>9.7010475845342406E-2</v>
      </c>
      <c r="K13" s="285">
        <v>0.95484123162489243</v>
      </c>
      <c r="L13" s="284">
        <v>7.4080491295444306E-2</v>
      </c>
      <c r="M13" s="285">
        <v>4.0804654974253883E-3</v>
      </c>
      <c r="N13" s="284">
        <v>3.1657921626297508E-4</v>
      </c>
    </row>
    <row r="14" spans="2:14" x14ac:dyDescent="0.25">
      <c r="B14" s="30">
        <v>901</v>
      </c>
      <c r="C14" s="3" t="s">
        <v>5</v>
      </c>
      <c r="D14" s="110" t="s">
        <v>59</v>
      </c>
      <c r="E14" s="233">
        <v>6.2415175837334225</v>
      </c>
      <c r="F14" s="281">
        <v>0.232776232751463</v>
      </c>
      <c r="G14" s="231">
        <v>4.6355826523673818</v>
      </c>
      <c r="H14" s="281">
        <v>0.17288318937662397</v>
      </c>
      <c r="I14" s="231">
        <v>7.323006111279077</v>
      </c>
      <c r="J14" s="281">
        <v>0.27311014543034401</v>
      </c>
      <c r="K14" s="231">
        <v>5.5748260803718201</v>
      </c>
      <c r="L14" s="281">
        <v>0.20791209763080298</v>
      </c>
      <c r="M14" s="231">
        <v>0.62137862422562529</v>
      </c>
      <c r="N14" s="281">
        <v>2.3174199754959102E-2</v>
      </c>
    </row>
    <row r="15" spans="2:14" x14ac:dyDescent="0.25">
      <c r="B15" s="30">
        <v>901</v>
      </c>
      <c r="C15" s="3" t="s">
        <v>5</v>
      </c>
      <c r="D15" s="110" t="s">
        <v>60</v>
      </c>
      <c r="E15" s="233">
        <v>0.56961242129193423</v>
      </c>
      <c r="F15" s="281">
        <v>0.308577476552163</v>
      </c>
      <c r="G15" s="231">
        <v>0.6228524115863906</v>
      </c>
      <c r="H15" s="281">
        <v>0.33741930169962597</v>
      </c>
      <c r="I15" s="231">
        <v>0.59975325308187299</v>
      </c>
      <c r="J15" s="281">
        <v>0.32490574024035201</v>
      </c>
      <c r="K15" s="231">
        <v>2.8603274428843435E-3</v>
      </c>
      <c r="L15" s="281">
        <v>1.5495319123067198E-3</v>
      </c>
      <c r="M15" s="231">
        <v>0</v>
      </c>
      <c r="N15" s="281">
        <v>0</v>
      </c>
    </row>
    <row r="16" spans="2:14" x14ac:dyDescent="0.25">
      <c r="B16" s="30">
        <v>901</v>
      </c>
      <c r="C16" s="3" t="s">
        <v>5</v>
      </c>
      <c r="D16" s="110" t="s">
        <v>61</v>
      </c>
      <c r="E16" s="233">
        <v>1.006798975173042</v>
      </c>
      <c r="F16" s="281">
        <v>0.38119575306798598</v>
      </c>
      <c r="G16" s="231">
        <v>0.98950526603288724</v>
      </c>
      <c r="H16" s="281">
        <v>0.37464798271702099</v>
      </c>
      <c r="I16" s="231">
        <v>0.20735401626429295</v>
      </c>
      <c r="J16" s="281">
        <v>7.8508691735560493E-2</v>
      </c>
      <c r="K16" s="231">
        <v>0.43123066237873847</v>
      </c>
      <c r="L16" s="281">
        <v>0.16327320661328296</v>
      </c>
      <c r="M16" s="231">
        <v>0</v>
      </c>
      <c r="N16" s="281">
        <v>0</v>
      </c>
    </row>
    <row r="17" spans="2:14" ht="15.75" thickBot="1" x14ac:dyDescent="0.3">
      <c r="B17" s="31">
        <v>901</v>
      </c>
      <c r="C17" s="4" t="s">
        <v>5</v>
      </c>
      <c r="D17" s="127" t="s">
        <v>62</v>
      </c>
      <c r="E17" s="240">
        <v>0.12415169182674811</v>
      </c>
      <c r="F17" s="286">
        <v>3.7993369023890694E-2</v>
      </c>
      <c r="G17" s="238">
        <v>0.18146591942283591</v>
      </c>
      <c r="H17" s="286">
        <v>5.5532885137905295E-2</v>
      </c>
      <c r="I17" s="238">
        <v>0.26370993150447686</v>
      </c>
      <c r="J17" s="286">
        <v>8.0701507933506195E-2</v>
      </c>
      <c r="K17" s="238">
        <v>7.0073354227999189E-4</v>
      </c>
      <c r="L17" s="286">
        <v>2.1444112172401303E-4</v>
      </c>
      <c r="M17" s="238">
        <v>0</v>
      </c>
      <c r="N17" s="286">
        <v>0</v>
      </c>
    </row>
    <row r="18" spans="2:14" x14ac:dyDescent="0.25">
      <c r="B18" s="170">
        <v>902</v>
      </c>
      <c r="C18" s="287" t="s">
        <v>6</v>
      </c>
      <c r="D18" s="263" t="s">
        <v>58</v>
      </c>
      <c r="E18" s="283">
        <v>8.020093869689477</v>
      </c>
      <c r="F18" s="284">
        <v>0.41173745368980602</v>
      </c>
      <c r="G18" s="285">
        <v>6.4822943173182788</v>
      </c>
      <c r="H18" s="284">
        <v>0.33278954082664197</v>
      </c>
      <c r="I18" s="285">
        <v>2.1237905161245898</v>
      </c>
      <c r="J18" s="284">
        <v>0.10903165392920199</v>
      </c>
      <c r="K18" s="285">
        <v>1.9025931087825527</v>
      </c>
      <c r="L18" s="284">
        <v>9.7675769728644196E-2</v>
      </c>
      <c r="M18" s="285">
        <v>1.4085798138168235E-3</v>
      </c>
      <c r="N18" s="284">
        <v>7.2313999721583685E-5</v>
      </c>
    </row>
    <row r="19" spans="2:14" x14ac:dyDescent="0.25">
      <c r="B19" s="30">
        <v>902</v>
      </c>
      <c r="C19" s="3" t="s">
        <v>6</v>
      </c>
      <c r="D19" s="110" t="s">
        <v>59</v>
      </c>
      <c r="E19" s="233">
        <v>9.6533767597541669</v>
      </c>
      <c r="F19" s="281">
        <v>0.23436726609113009</v>
      </c>
      <c r="G19" s="231">
        <v>7.237869335973107</v>
      </c>
      <c r="H19" s="281">
        <v>0.17572292999781755</v>
      </c>
      <c r="I19" s="231">
        <v>9.7753241129352002</v>
      </c>
      <c r="J19" s="281">
        <v>0.23732793658844692</v>
      </c>
      <c r="K19" s="231">
        <v>9.0455819140428613</v>
      </c>
      <c r="L19" s="281">
        <v>0.21961106006304729</v>
      </c>
      <c r="M19" s="231">
        <v>0.7614197646972739</v>
      </c>
      <c r="N19" s="281">
        <v>1.8485952951078657E-2</v>
      </c>
    </row>
    <row r="20" spans="2:14" x14ac:dyDescent="0.25">
      <c r="B20" s="30">
        <v>902</v>
      </c>
      <c r="C20" s="3" t="s">
        <v>6</v>
      </c>
      <c r="D20" s="110" t="s">
        <v>60</v>
      </c>
      <c r="E20" s="233">
        <v>0.43471723439073756</v>
      </c>
      <c r="F20" s="281">
        <v>0.109215831369286</v>
      </c>
      <c r="G20" s="231">
        <v>0.68280283110845419</v>
      </c>
      <c r="H20" s="281">
        <v>0.17154341480232999</v>
      </c>
      <c r="I20" s="231">
        <v>1.4869893866494011</v>
      </c>
      <c r="J20" s="281">
        <v>0.37358257104259701</v>
      </c>
      <c r="K20" s="231">
        <v>0.98750194364395094</v>
      </c>
      <c r="L20" s="281">
        <v>0.24809424890875198</v>
      </c>
      <c r="M20" s="231">
        <v>1.0816370848876547E-3</v>
      </c>
      <c r="N20" s="281">
        <v>2.7174421467651206E-4</v>
      </c>
    </row>
    <row r="21" spans="2:14" x14ac:dyDescent="0.25">
      <c r="B21" s="30">
        <v>902</v>
      </c>
      <c r="C21" s="3" t="s">
        <v>6</v>
      </c>
      <c r="D21" s="110" t="s">
        <v>61</v>
      </c>
      <c r="E21" s="233">
        <v>0.90452532014738041</v>
      </c>
      <c r="F21" s="281">
        <v>0.32159985498985999</v>
      </c>
      <c r="G21" s="231">
        <v>8.9604731795586458E-3</v>
      </c>
      <c r="H21" s="281">
        <v>3.1858553995117102E-3</v>
      </c>
      <c r="I21" s="231">
        <v>0.69891820456781317</v>
      </c>
      <c r="J21" s="281">
        <v>0.248497182148708</v>
      </c>
      <c r="K21" s="231">
        <v>0.5286067162019259</v>
      </c>
      <c r="L21" s="281">
        <v>0.18794370869519297</v>
      </c>
      <c r="M21" s="231">
        <v>0</v>
      </c>
      <c r="N21" s="281">
        <v>0</v>
      </c>
    </row>
    <row r="22" spans="2:14" ht="15.75" thickBot="1" x14ac:dyDescent="0.3">
      <c r="B22" s="31">
        <v>902</v>
      </c>
      <c r="C22" s="4" t="s">
        <v>6</v>
      </c>
      <c r="D22" s="127" t="s">
        <v>62</v>
      </c>
      <c r="E22" s="240">
        <v>0.65418614102792227</v>
      </c>
      <c r="F22" s="286">
        <v>0.18762975208597601</v>
      </c>
      <c r="G22" s="238">
        <v>0.37802004794425975</v>
      </c>
      <c r="H22" s="286">
        <v>0.108421446788618</v>
      </c>
      <c r="I22" s="238">
        <v>1.3922694898920873</v>
      </c>
      <c r="J22" s="286">
        <v>0.399322398996176</v>
      </c>
      <c r="K22" s="238">
        <v>0</v>
      </c>
      <c r="L22" s="286">
        <v>0</v>
      </c>
      <c r="M22" s="238">
        <v>0</v>
      </c>
      <c r="N22" s="286">
        <v>0</v>
      </c>
    </row>
    <row r="23" spans="2:14" x14ac:dyDescent="0.25">
      <c r="B23" s="170">
        <v>903</v>
      </c>
      <c r="C23" s="287" t="s">
        <v>7</v>
      </c>
      <c r="D23" s="263" t="s">
        <v>58</v>
      </c>
      <c r="E23" s="283">
        <v>4.4520742306228058</v>
      </c>
      <c r="F23" s="284">
        <v>0.35296496973231606</v>
      </c>
      <c r="G23" s="285">
        <v>4.496682558666266</v>
      </c>
      <c r="H23" s="284">
        <v>0.35650156331590205</v>
      </c>
      <c r="I23" s="285">
        <v>1.2920251805334568</v>
      </c>
      <c r="J23" s="284">
        <v>0.102433069422696</v>
      </c>
      <c r="K23" s="285">
        <v>1.2192375754698994</v>
      </c>
      <c r="L23" s="284">
        <v>9.6662394117816297E-2</v>
      </c>
      <c r="M23" s="285">
        <v>4.4429438360929149E-4</v>
      </c>
      <c r="N23" s="284">
        <v>3.5224110277459101E-5</v>
      </c>
    </row>
    <row r="24" spans="2:14" x14ac:dyDescent="0.25">
      <c r="B24" s="30">
        <v>903</v>
      </c>
      <c r="C24" s="3" t="s">
        <v>7</v>
      </c>
      <c r="D24" s="110" t="s">
        <v>59</v>
      </c>
      <c r="E24" s="233">
        <v>6.1222402538710652</v>
      </c>
      <c r="F24" s="281">
        <v>0.23306935783083699</v>
      </c>
      <c r="G24" s="231">
        <v>6.0735479609537109</v>
      </c>
      <c r="H24" s="281">
        <v>0.23121567666659601</v>
      </c>
      <c r="I24" s="231">
        <v>5.6400709486785372</v>
      </c>
      <c r="J24" s="281">
        <v>0.21471351329240898</v>
      </c>
      <c r="K24" s="231">
        <v>5.8703457896478266</v>
      </c>
      <c r="L24" s="281">
        <v>0.22347991367589198</v>
      </c>
      <c r="M24" s="231">
        <v>0.49575136377945128</v>
      </c>
      <c r="N24" s="281">
        <v>1.8872903905850499E-2</v>
      </c>
    </row>
    <row r="25" spans="2:14" x14ac:dyDescent="0.25">
      <c r="B25" s="30">
        <v>903</v>
      </c>
      <c r="C25" s="3" t="s">
        <v>7</v>
      </c>
      <c r="D25" s="110" t="s">
        <v>60</v>
      </c>
      <c r="E25" s="233">
        <v>1.0184221624895771</v>
      </c>
      <c r="F25" s="281">
        <v>0.37260756046493604</v>
      </c>
      <c r="G25" s="231">
        <v>0.18710484908938371</v>
      </c>
      <c r="H25" s="281">
        <v>6.8455581524198006E-2</v>
      </c>
      <c r="I25" s="231">
        <v>0.75222814103136126</v>
      </c>
      <c r="J25" s="281">
        <v>0.27521582195108402</v>
      </c>
      <c r="K25" s="231">
        <v>0.76599940308348768</v>
      </c>
      <c r="L25" s="281">
        <v>0.28025427903377603</v>
      </c>
      <c r="M25" s="231">
        <v>0</v>
      </c>
      <c r="N25" s="281">
        <v>0</v>
      </c>
    </row>
    <row r="26" spans="2:14" x14ac:dyDescent="0.25">
      <c r="B26" s="30">
        <v>903</v>
      </c>
      <c r="C26" s="3" t="s">
        <v>7</v>
      </c>
      <c r="D26" s="110" t="s">
        <v>61</v>
      </c>
      <c r="E26" s="233">
        <v>5.8011075763432247E-3</v>
      </c>
      <c r="F26" s="281">
        <v>3.40666496934189E-3</v>
      </c>
      <c r="G26" s="231">
        <v>0.22821969072164941</v>
      </c>
      <c r="H26" s="281">
        <v>0.13402061855670097</v>
      </c>
      <c r="I26" s="231">
        <v>6.334723197591664E-3</v>
      </c>
      <c r="J26" s="281">
        <v>3.7200274815996897E-3</v>
      </c>
      <c r="K26" s="231">
        <v>0.11651479833039612</v>
      </c>
      <c r="L26" s="281">
        <v>6.8422603211282199E-2</v>
      </c>
      <c r="M26" s="231">
        <v>4.9663080705546127E-2</v>
      </c>
      <c r="N26" s="281">
        <v>2.9164340616456997E-2</v>
      </c>
    </row>
    <row r="27" spans="2:14" ht="15.75" thickBot="1" x14ac:dyDescent="0.3">
      <c r="B27" s="31">
        <v>903</v>
      </c>
      <c r="C27" s="4" t="s">
        <v>7</v>
      </c>
      <c r="D27" s="127" t="s">
        <v>62</v>
      </c>
      <c r="E27" s="240">
        <v>6.2497697100447232E-2</v>
      </c>
      <c r="F27" s="286">
        <v>2.4104140318435999E-2</v>
      </c>
      <c r="G27" s="238">
        <v>0.21586817137485337</v>
      </c>
      <c r="H27" s="286">
        <v>8.3256134777907206E-2</v>
      </c>
      <c r="I27" s="238">
        <v>0.8953724220373851</v>
      </c>
      <c r="J27" s="286">
        <v>0.34532764404678501</v>
      </c>
      <c r="K27" s="238">
        <v>0.2120175750922326</v>
      </c>
      <c r="L27" s="286">
        <v>8.1771035047644103E-2</v>
      </c>
      <c r="M27" s="238">
        <v>0</v>
      </c>
      <c r="N27" s="286">
        <v>0</v>
      </c>
    </row>
    <row r="28" spans="2:14" x14ac:dyDescent="0.25">
      <c r="B28" s="162">
        <v>904</v>
      </c>
      <c r="C28" s="282" t="s">
        <v>8</v>
      </c>
      <c r="D28" s="110" t="s">
        <v>58</v>
      </c>
      <c r="E28" s="233">
        <v>10.020761572279566</v>
      </c>
      <c r="F28" s="281">
        <v>0.44510980860753696</v>
      </c>
      <c r="G28" s="231">
        <v>7.0043636828141365</v>
      </c>
      <c r="H28" s="281">
        <v>0.31112515309210703</v>
      </c>
      <c r="I28" s="231">
        <v>1.6408335428354985</v>
      </c>
      <c r="J28" s="281">
        <v>7.2883792208838283E-2</v>
      </c>
      <c r="K28" s="231">
        <v>2.3298427580754639</v>
      </c>
      <c r="L28" s="281">
        <v>0.10348872754356098</v>
      </c>
      <c r="M28" s="231">
        <v>1.4969253351826169E-2</v>
      </c>
      <c r="N28" s="281">
        <v>6.6491567994800195E-4</v>
      </c>
    </row>
    <row r="29" spans="2:14" x14ac:dyDescent="0.25">
      <c r="B29" s="30">
        <v>904</v>
      </c>
      <c r="C29" s="3" t="s">
        <v>8</v>
      </c>
      <c r="D29" s="110" t="s">
        <v>59</v>
      </c>
      <c r="E29" s="233">
        <v>15.996788199799278</v>
      </c>
      <c r="F29" s="281">
        <v>0.36880016285333606</v>
      </c>
      <c r="G29" s="231">
        <v>7.0356789145916574</v>
      </c>
      <c r="H29" s="281">
        <v>0.162205031227315</v>
      </c>
      <c r="I29" s="231">
        <v>7.864540618584356</v>
      </c>
      <c r="J29" s="281">
        <v>0.181314137855309</v>
      </c>
      <c r="K29" s="231">
        <v>7.7904750854545854</v>
      </c>
      <c r="L29" s="281">
        <v>0.17960658379264902</v>
      </c>
      <c r="M29" s="231">
        <v>0.94950990653436884</v>
      </c>
      <c r="N29" s="281">
        <v>2.1890607276098401E-2</v>
      </c>
    </row>
    <row r="30" spans="2:14" x14ac:dyDescent="0.25">
      <c r="B30" s="30">
        <v>904</v>
      </c>
      <c r="C30" s="3" t="s">
        <v>8</v>
      </c>
      <c r="D30" s="110" t="s">
        <v>60</v>
      </c>
      <c r="E30" s="233">
        <v>0.20307482575486727</v>
      </c>
      <c r="F30" s="281">
        <v>0.10912955609496</v>
      </c>
      <c r="G30" s="231">
        <v>0.39812664108663032</v>
      </c>
      <c r="H30" s="281">
        <v>0.2139476591934</v>
      </c>
      <c r="I30" s="231">
        <v>0.62498898927210178</v>
      </c>
      <c r="J30" s="281">
        <v>0.33586029538605905</v>
      </c>
      <c r="K30" s="231">
        <v>0.51771948037652893</v>
      </c>
      <c r="L30" s="281">
        <v>0.27821516953265102</v>
      </c>
      <c r="M30" s="231">
        <v>1.9569691448134432E-3</v>
      </c>
      <c r="N30" s="281">
        <v>1.05164770311224E-3</v>
      </c>
    </row>
    <row r="31" spans="2:14" x14ac:dyDescent="0.25">
      <c r="B31" s="30">
        <v>904</v>
      </c>
      <c r="C31" s="3" t="s">
        <v>8</v>
      </c>
      <c r="D31" s="110" t="s">
        <v>61</v>
      </c>
      <c r="E31" s="233">
        <v>0.47326520169510156</v>
      </c>
      <c r="F31" s="281">
        <v>0.16313976714596501</v>
      </c>
      <c r="G31" s="231">
        <v>0.28160130485934887</v>
      </c>
      <c r="H31" s="281">
        <v>9.7071094891846496E-2</v>
      </c>
      <c r="I31" s="231">
        <v>0.95376529790034326</v>
      </c>
      <c r="J31" s="281">
        <v>0.32877348271975099</v>
      </c>
      <c r="K31" s="231">
        <v>0</v>
      </c>
      <c r="L31" s="281">
        <v>0</v>
      </c>
      <c r="M31" s="231">
        <v>0</v>
      </c>
      <c r="N31" s="281">
        <v>0</v>
      </c>
    </row>
    <row r="32" spans="2:14" ht="15.75" thickBot="1" x14ac:dyDescent="0.3">
      <c r="B32" s="31">
        <v>904</v>
      </c>
      <c r="C32" s="4" t="s">
        <v>8</v>
      </c>
      <c r="D32" s="127" t="s">
        <v>62</v>
      </c>
      <c r="E32" s="240">
        <v>1.4170270529241173</v>
      </c>
      <c r="F32" s="286">
        <v>0.25851270517783898</v>
      </c>
      <c r="G32" s="238">
        <v>6.8546021047591138E-2</v>
      </c>
      <c r="H32" s="286">
        <v>1.25050663596179E-2</v>
      </c>
      <c r="I32" s="238">
        <v>0.18666754240247643</v>
      </c>
      <c r="J32" s="286">
        <v>3.4054347272893797E-2</v>
      </c>
      <c r="K32" s="238">
        <v>0.12741723153416237</v>
      </c>
      <c r="L32" s="286">
        <v>2.3245126578349994E-2</v>
      </c>
      <c r="M32" s="238">
        <v>0</v>
      </c>
      <c r="N32" s="286">
        <v>0</v>
      </c>
    </row>
    <row r="33" spans="2:14" x14ac:dyDescent="0.25">
      <c r="B33" s="162">
        <v>905</v>
      </c>
      <c r="C33" s="282" t="s">
        <v>9</v>
      </c>
      <c r="D33" s="110" t="s">
        <v>58</v>
      </c>
      <c r="E33" s="233">
        <v>4.8084005920535979</v>
      </c>
      <c r="F33" s="281">
        <v>0.35585754983874496</v>
      </c>
      <c r="G33" s="231">
        <v>4.7090553168188736</v>
      </c>
      <c r="H33" s="281">
        <v>0.34850525762509099</v>
      </c>
      <c r="I33" s="231">
        <v>1.4452678873661418</v>
      </c>
      <c r="J33" s="281">
        <v>0.10696061599124801</v>
      </c>
      <c r="K33" s="231">
        <v>1.4553027879030713</v>
      </c>
      <c r="L33" s="281">
        <v>0.10770327356513</v>
      </c>
      <c r="M33" s="231">
        <v>2.4259024144466575E-2</v>
      </c>
      <c r="N33" s="281">
        <v>1.79534893739831E-3</v>
      </c>
    </row>
    <row r="34" spans="2:14" x14ac:dyDescent="0.25">
      <c r="B34" s="30">
        <v>905</v>
      </c>
      <c r="C34" s="3" t="s">
        <v>9</v>
      </c>
      <c r="D34" s="110" t="s">
        <v>59</v>
      </c>
      <c r="E34" s="233">
        <v>6.3808876852497116</v>
      </c>
      <c r="F34" s="281">
        <v>0.239739512489131</v>
      </c>
      <c r="G34" s="231">
        <v>4.6235466619971444</v>
      </c>
      <c r="H34" s="281">
        <v>0.17371357676147001</v>
      </c>
      <c r="I34" s="231">
        <v>6.8448803880756417</v>
      </c>
      <c r="J34" s="281">
        <v>0.257172413656024</v>
      </c>
      <c r="K34" s="231">
        <v>4.7009756460096064</v>
      </c>
      <c r="L34" s="281">
        <v>0.17662269972293299</v>
      </c>
      <c r="M34" s="231">
        <v>0.83978738960552723</v>
      </c>
      <c r="N34" s="281">
        <v>3.1552070700750799E-2</v>
      </c>
    </row>
    <row r="35" spans="2:14" x14ac:dyDescent="0.25">
      <c r="B35" s="30">
        <v>905</v>
      </c>
      <c r="C35" s="3" t="s">
        <v>9</v>
      </c>
      <c r="D35" s="110" t="s">
        <v>60</v>
      </c>
      <c r="E35" s="233">
        <v>1.0637426328673456</v>
      </c>
      <c r="F35" s="281">
        <v>0.26789328842198001</v>
      </c>
      <c r="G35" s="231">
        <v>0.38736759297232715</v>
      </c>
      <c r="H35" s="281">
        <v>9.7554779796444308E-2</v>
      </c>
      <c r="I35" s="231">
        <v>1.2956051206546551</v>
      </c>
      <c r="J35" s="281">
        <v>0.32628561227536601</v>
      </c>
      <c r="K35" s="231">
        <v>0.90426521918564939</v>
      </c>
      <c r="L35" s="281">
        <v>0.22773044502342099</v>
      </c>
      <c r="M35" s="231">
        <v>1.6079999459756241E-2</v>
      </c>
      <c r="N35" s="281">
        <v>4.0495922603818006E-3</v>
      </c>
    </row>
    <row r="36" spans="2:14" x14ac:dyDescent="0.25">
      <c r="B36" s="30">
        <v>905</v>
      </c>
      <c r="C36" s="3" t="s">
        <v>9</v>
      </c>
      <c r="D36" s="110" t="s">
        <v>61</v>
      </c>
      <c r="E36" s="233">
        <v>0.52432555076994625</v>
      </c>
      <c r="F36" s="281">
        <v>0.26215491073765101</v>
      </c>
      <c r="G36" s="231">
        <v>0.66289054582088103</v>
      </c>
      <c r="H36" s="281">
        <v>0.33143532985054502</v>
      </c>
      <c r="I36" s="231">
        <v>0.74041944229328538</v>
      </c>
      <c r="J36" s="281">
        <v>0.37019861518818703</v>
      </c>
      <c r="K36" s="231">
        <v>0</v>
      </c>
      <c r="L36" s="281">
        <v>0</v>
      </c>
      <c r="M36" s="231">
        <v>0</v>
      </c>
      <c r="N36" s="281">
        <v>0</v>
      </c>
    </row>
    <row r="37" spans="2:14" ht="15.75" thickBot="1" x14ac:dyDescent="0.3">
      <c r="B37" s="31">
        <v>905</v>
      </c>
      <c r="C37" s="4" t="s">
        <v>9</v>
      </c>
      <c r="D37" s="127" t="s">
        <v>62</v>
      </c>
      <c r="E37" s="240">
        <v>0.20330652861217705</v>
      </c>
      <c r="F37" s="286">
        <v>5.3940624399635199E-2</v>
      </c>
      <c r="G37" s="238">
        <v>1.8410208676456576E-3</v>
      </c>
      <c r="H37" s="286">
        <v>4.8845364588856097E-4</v>
      </c>
      <c r="I37" s="238">
        <v>0.80959198661353193</v>
      </c>
      <c r="J37" s="286">
        <v>0.21479830266630898</v>
      </c>
      <c r="K37" s="238">
        <v>6.6288065978500118E-3</v>
      </c>
      <c r="L37" s="286">
        <v>1.7587333242727698E-3</v>
      </c>
      <c r="M37" s="238">
        <v>0</v>
      </c>
      <c r="N37" s="286">
        <v>0</v>
      </c>
    </row>
    <row r="38" spans="2:14" x14ac:dyDescent="0.25">
      <c r="B38" s="162">
        <v>906</v>
      </c>
      <c r="C38" s="282" t="s">
        <v>10</v>
      </c>
      <c r="D38" s="110" t="s">
        <v>58</v>
      </c>
      <c r="E38" s="233">
        <v>3.3473465151671178</v>
      </c>
      <c r="F38" s="281">
        <v>0.40122194196334099</v>
      </c>
      <c r="G38" s="231">
        <v>2.3109900394291252</v>
      </c>
      <c r="H38" s="281">
        <v>0.27700147184534901</v>
      </c>
      <c r="I38" s="231">
        <v>0.68941863670027548</v>
      </c>
      <c r="J38" s="281">
        <v>8.2635569096076597E-2</v>
      </c>
      <c r="K38" s="231">
        <v>1.0657272312845527</v>
      </c>
      <c r="L38" s="281">
        <v>0.12774092774731902</v>
      </c>
      <c r="M38" s="231">
        <v>2.0896537987257713E-2</v>
      </c>
      <c r="N38" s="281">
        <v>2.5047151567873104E-3</v>
      </c>
    </row>
    <row r="39" spans="2:14" x14ac:dyDescent="0.25">
      <c r="B39" s="30">
        <v>906</v>
      </c>
      <c r="C39" s="3" t="s">
        <v>10</v>
      </c>
      <c r="D39" s="110" t="s">
        <v>59</v>
      </c>
      <c r="E39" s="233">
        <v>4.4902253156973257</v>
      </c>
      <c r="F39" s="281">
        <v>0.22769732054255803</v>
      </c>
      <c r="G39" s="231">
        <v>3.2698957284059946</v>
      </c>
      <c r="H39" s="281">
        <v>0.16581495213809197</v>
      </c>
      <c r="I39" s="231">
        <v>5.0161575083126051</v>
      </c>
      <c r="J39" s="281">
        <v>0.25436710716260297</v>
      </c>
      <c r="K39" s="231">
        <v>5.112629149428618</v>
      </c>
      <c r="L39" s="281">
        <v>0.25925914100190001</v>
      </c>
      <c r="M39" s="231">
        <v>0.48355083591083114</v>
      </c>
      <c r="N39" s="281">
        <v>2.4520646947960901E-2</v>
      </c>
    </row>
    <row r="40" spans="2:14" x14ac:dyDescent="0.25">
      <c r="B40" s="30">
        <v>906</v>
      </c>
      <c r="C40" s="3" t="s">
        <v>10</v>
      </c>
      <c r="D40" s="110" t="s">
        <v>60</v>
      </c>
      <c r="E40" s="233">
        <v>0.5272454170852332</v>
      </c>
      <c r="F40" s="281">
        <v>0.42489637763944393</v>
      </c>
      <c r="G40" s="231">
        <v>0.1457594399040171</v>
      </c>
      <c r="H40" s="281">
        <v>0.117464573451113</v>
      </c>
      <c r="I40" s="231">
        <v>0.16249951665682733</v>
      </c>
      <c r="J40" s="281">
        <v>0.13095506145382899</v>
      </c>
      <c r="K40" s="231">
        <v>0.34950649241536441</v>
      </c>
      <c r="L40" s="281">
        <v>0.28166018665412001</v>
      </c>
      <c r="M40" s="231">
        <v>6.1220744413176906E-3</v>
      </c>
      <c r="N40" s="281">
        <v>4.9336555036084799E-3</v>
      </c>
    </row>
    <row r="41" spans="2:14" x14ac:dyDescent="0.25">
      <c r="B41" s="30">
        <v>906</v>
      </c>
      <c r="C41" s="3" t="s">
        <v>10</v>
      </c>
      <c r="D41" s="110" t="s">
        <v>61</v>
      </c>
      <c r="E41" s="233">
        <v>0.17632551064594354</v>
      </c>
      <c r="F41" s="281">
        <v>6.7749233712929111E-2</v>
      </c>
      <c r="G41" s="231">
        <v>0.31509814671327024</v>
      </c>
      <c r="H41" s="281">
        <v>0.12106959399115901</v>
      </c>
      <c r="I41" s="231">
        <v>4.6594597662543355E-2</v>
      </c>
      <c r="J41" s="281">
        <v>1.7902958427485901E-2</v>
      </c>
      <c r="K41" s="231">
        <v>4.8338856029074159E-2</v>
      </c>
      <c r="L41" s="281">
        <v>1.8573151681411101E-2</v>
      </c>
      <c r="M41" s="231">
        <v>1.8164915568937719E-3</v>
      </c>
      <c r="N41" s="281">
        <v>6.9794728269734804E-4</v>
      </c>
    </row>
    <row r="42" spans="2:14" ht="15.75" thickBot="1" x14ac:dyDescent="0.3">
      <c r="B42" s="31">
        <v>906</v>
      </c>
      <c r="C42" s="4" t="s">
        <v>10</v>
      </c>
      <c r="D42" s="127" t="s">
        <v>62</v>
      </c>
      <c r="E42" s="240">
        <v>0</v>
      </c>
      <c r="F42" s="286">
        <v>0</v>
      </c>
      <c r="G42" s="238">
        <v>0</v>
      </c>
      <c r="H42" s="286">
        <v>0</v>
      </c>
      <c r="I42" s="238">
        <v>0</v>
      </c>
      <c r="J42" s="286">
        <v>0</v>
      </c>
      <c r="K42" s="238">
        <v>0</v>
      </c>
      <c r="L42" s="286">
        <v>0</v>
      </c>
      <c r="M42" s="238">
        <v>0</v>
      </c>
      <c r="N42" s="286">
        <v>0</v>
      </c>
    </row>
    <row r="43" spans="2:14" x14ac:dyDescent="0.25">
      <c r="B43" s="162">
        <v>907</v>
      </c>
      <c r="C43" s="282" t="s">
        <v>11</v>
      </c>
      <c r="D43" s="110" t="s">
        <v>58</v>
      </c>
      <c r="E43" s="233">
        <v>4.8990576744100167</v>
      </c>
      <c r="F43" s="281">
        <v>0.436332434767779</v>
      </c>
      <c r="G43" s="231">
        <v>3.5923135679977225</v>
      </c>
      <c r="H43" s="281">
        <v>0.31994784094117396</v>
      </c>
      <c r="I43" s="231">
        <v>1.0495683498892492</v>
      </c>
      <c r="J43" s="281">
        <v>9.3479347253760905E-2</v>
      </c>
      <c r="K43" s="231">
        <v>1.2405152458651809</v>
      </c>
      <c r="L43" s="281">
        <v>0.110485949251473</v>
      </c>
      <c r="M43" s="231">
        <v>2.7239655384390323E-2</v>
      </c>
      <c r="N43" s="281">
        <v>2.42608802468071E-3</v>
      </c>
    </row>
    <row r="44" spans="2:14" x14ac:dyDescent="0.25">
      <c r="B44" s="30">
        <v>907</v>
      </c>
      <c r="C44" s="3" t="s">
        <v>11</v>
      </c>
      <c r="D44" s="110" t="s">
        <v>59</v>
      </c>
      <c r="E44" s="233">
        <v>5.5709694111389876</v>
      </c>
      <c r="F44" s="281">
        <v>0.27155789153413201</v>
      </c>
      <c r="G44" s="231">
        <v>2.9018251475370551</v>
      </c>
      <c r="H44" s="281">
        <v>0.14144998123491301</v>
      </c>
      <c r="I44" s="231">
        <v>6.0312936972587066</v>
      </c>
      <c r="J44" s="281">
        <v>0.29399648046457599</v>
      </c>
      <c r="K44" s="231">
        <v>3.9522738633218681</v>
      </c>
      <c r="L44" s="281">
        <v>0.192654290103114</v>
      </c>
      <c r="M44" s="231">
        <v>0.59294070208413929</v>
      </c>
      <c r="N44" s="281">
        <v>2.8902999636075299E-2</v>
      </c>
    </row>
    <row r="45" spans="2:14" x14ac:dyDescent="0.25">
      <c r="B45" s="30">
        <v>907</v>
      </c>
      <c r="C45" s="3" t="s">
        <v>11</v>
      </c>
      <c r="D45" s="110" t="s">
        <v>60</v>
      </c>
      <c r="E45" s="233">
        <v>0.4012455959674649</v>
      </c>
      <c r="F45" s="281">
        <v>0.12703876773970299</v>
      </c>
      <c r="G45" s="231">
        <v>4.5138571976796195E-2</v>
      </c>
      <c r="H45" s="281">
        <v>1.42913682270722E-2</v>
      </c>
      <c r="I45" s="231">
        <v>1.3445910342736334</v>
      </c>
      <c r="J45" s="281">
        <v>0.42571230643943492</v>
      </c>
      <c r="K45" s="231">
        <v>1.0991017167944848</v>
      </c>
      <c r="L45" s="281">
        <v>0.34798768914957801</v>
      </c>
      <c r="M45" s="231">
        <v>1.8908569797101715E-2</v>
      </c>
      <c r="N45" s="281">
        <v>5.9866611145029088E-3</v>
      </c>
    </row>
    <row r="46" spans="2:14" x14ac:dyDescent="0.25">
      <c r="B46" s="30">
        <v>907</v>
      </c>
      <c r="C46" s="3" t="s">
        <v>11</v>
      </c>
      <c r="D46" s="110" t="s">
        <v>61</v>
      </c>
      <c r="E46" s="233">
        <v>0</v>
      </c>
      <c r="F46" s="281" t="s">
        <v>175</v>
      </c>
      <c r="G46" s="231">
        <v>0</v>
      </c>
      <c r="H46" s="281" t="s">
        <v>175</v>
      </c>
      <c r="I46" s="231">
        <v>0</v>
      </c>
      <c r="J46" s="281" t="s">
        <v>175</v>
      </c>
      <c r="K46" s="231">
        <v>0</v>
      </c>
      <c r="L46" s="281" t="s">
        <v>175</v>
      </c>
      <c r="M46" s="231">
        <v>0</v>
      </c>
      <c r="N46" s="281" t="s">
        <v>175</v>
      </c>
    </row>
    <row r="47" spans="2:14" ht="15.75" thickBot="1" x14ac:dyDescent="0.3">
      <c r="B47" s="31">
        <v>907</v>
      </c>
      <c r="C47" s="4" t="s">
        <v>11</v>
      </c>
      <c r="D47" s="127" t="s">
        <v>62</v>
      </c>
      <c r="E47" s="240">
        <v>0</v>
      </c>
      <c r="F47" s="286">
        <v>0</v>
      </c>
      <c r="G47" s="238">
        <v>0</v>
      </c>
      <c r="H47" s="286">
        <v>0</v>
      </c>
      <c r="I47" s="238">
        <v>0</v>
      </c>
      <c r="J47" s="286">
        <v>0</v>
      </c>
      <c r="K47" s="238">
        <v>0</v>
      </c>
      <c r="L47" s="286">
        <v>0</v>
      </c>
      <c r="M47" s="238">
        <v>0</v>
      </c>
      <c r="N47" s="286">
        <v>0</v>
      </c>
    </row>
    <row r="48" spans="2:14" x14ac:dyDescent="0.25">
      <c r="B48" s="162">
        <v>908</v>
      </c>
      <c r="C48" s="282" t="s">
        <v>12</v>
      </c>
      <c r="D48" s="110" t="s">
        <v>58</v>
      </c>
      <c r="E48" s="233">
        <v>3.9968073449183898</v>
      </c>
      <c r="F48" s="281">
        <v>0.349520367509776</v>
      </c>
      <c r="G48" s="231">
        <v>4.376900256486568</v>
      </c>
      <c r="H48" s="281">
        <v>0.38275945127699301</v>
      </c>
      <c r="I48" s="231">
        <v>1.0808781712176962</v>
      </c>
      <c r="J48" s="281">
        <v>9.4522678486775508E-2</v>
      </c>
      <c r="K48" s="231">
        <v>1.2668572499080237</v>
      </c>
      <c r="L48" s="281">
        <v>0.11078652868601499</v>
      </c>
      <c r="M48" s="231">
        <v>2.5505710906892912E-2</v>
      </c>
      <c r="N48" s="281">
        <v>2.2304716441010602E-3</v>
      </c>
    </row>
    <row r="49" spans="2:14" x14ac:dyDescent="0.25">
      <c r="B49" s="30">
        <v>908</v>
      </c>
      <c r="C49" s="3" t="s">
        <v>12</v>
      </c>
      <c r="D49" s="110" t="s">
        <v>59</v>
      </c>
      <c r="E49" s="233">
        <v>3.5146703024702193</v>
      </c>
      <c r="F49" s="281">
        <v>0.188026700823341</v>
      </c>
      <c r="G49" s="231">
        <v>2.1540018907167049</v>
      </c>
      <c r="H49" s="281">
        <v>0.115234099993404</v>
      </c>
      <c r="I49" s="231">
        <v>5.3432331800317012</v>
      </c>
      <c r="J49" s="281">
        <v>0.28585056921699203</v>
      </c>
      <c r="K49" s="231">
        <v>4.1742511019491149</v>
      </c>
      <c r="L49" s="281">
        <v>0.22331274218126698</v>
      </c>
      <c r="M49" s="231">
        <v>0.65656316558294514</v>
      </c>
      <c r="N49" s="281">
        <v>3.5124604950832701E-2</v>
      </c>
    </row>
    <row r="50" spans="2:14" x14ac:dyDescent="0.25">
      <c r="B50" s="30">
        <v>908</v>
      </c>
      <c r="C50" s="3" t="s">
        <v>12</v>
      </c>
      <c r="D50" s="110" t="s">
        <v>60</v>
      </c>
      <c r="E50" s="233">
        <v>0.36611592601730275</v>
      </c>
      <c r="F50" s="281">
        <v>0.11896536994875799</v>
      </c>
      <c r="G50" s="231">
        <v>0.36161011027777407</v>
      </c>
      <c r="H50" s="281">
        <v>0.11750125435508499</v>
      </c>
      <c r="I50" s="231">
        <v>0.93092298913992688</v>
      </c>
      <c r="J50" s="281">
        <v>0.30249325398535398</v>
      </c>
      <c r="K50" s="231">
        <v>0.7266514420306085</v>
      </c>
      <c r="L50" s="281">
        <v>0.23611744663870299</v>
      </c>
      <c r="M50" s="231">
        <v>9.6260435264540742E-2</v>
      </c>
      <c r="N50" s="281">
        <v>3.1278776690346302E-2</v>
      </c>
    </row>
    <row r="51" spans="2:14" x14ac:dyDescent="0.25">
      <c r="B51" s="30">
        <v>908</v>
      </c>
      <c r="C51" s="3" t="s">
        <v>12</v>
      </c>
      <c r="D51" s="110" t="s">
        <v>61</v>
      </c>
      <c r="E51" s="233">
        <v>8.2769840290521077E-2</v>
      </c>
      <c r="F51" s="281">
        <v>2.1940082885939204E-2</v>
      </c>
      <c r="G51" s="231">
        <v>1.3063854391138141</v>
      </c>
      <c r="H51" s="281">
        <v>0.34628802852025803</v>
      </c>
      <c r="I51" s="231">
        <v>0.50952531585380989</v>
      </c>
      <c r="J51" s="281">
        <v>0.13506160726031</v>
      </c>
      <c r="K51" s="231">
        <v>0.94700008320427032</v>
      </c>
      <c r="L51" s="281">
        <v>0.25102453074169401</v>
      </c>
      <c r="M51" s="231">
        <v>2.9770397113129853E-2</v>
      </c>
      <c r="N51" s="281">
        <v>7.8913403471215296E-3</v>
      </c>
    </row>
    <row r="52" spans="2:14" ht="15.75" thickBot="1" x14ac:dyDescent="0.3">
      <c r="B52" s="31">
        <v>908</v>
      </c>
      <c r="C52" s="4" t="s">
        <v>12</v>
      </c>
      <c r="D52" s="127" t="s">
        <v>62</v>
      </c>
      <c r="E52" s="240">
        <v>0.88863482404639871</v>
      </c>
      <c r="F52" s="286">
        <v>0.19812381116914302</v>
      </c>
      <c r="G52" s="238">
        <v>4.4208791603894383E-2</v>
      </c>
      <c r="H52" s="286">
        <v>9.8564832738184914E-3</v>
      </c>
      <c r="I52" s="238">
        <v>0.69786209496191842</v>
      </c>
      <c r="J52" s="286">
        <v>0.15559045648780301</v>
      </c>
      <c r="K52" s="238">
        <v>0.25449758389504418</v>
      </c>
      <c r="L52" s="286">
        <v>5.6741003042203711E-2</v>
      </c>
      <c r="M52" s="238">
        <v>0.19212363998927176</v>
      </c>
      <c r="N52" s="286">
        <v>4.2834544337388501E-2</v>
      </c>
    </row>
    <row r="53" spans="2:14" x14ac:dyDescent="0.25">
      <c r="B53" s="162">
        <v>909</v>
      </c>
      <c r="C53" s="282" t="s">
        <v>13</v>
      </c>
      <c r="D53" s="110" t="s">
        <v>58</v>
      </c>
      <c r="E53" s="233">
        <v>9.4030564888937125</v>
      </c>
      <c r="F53" s="281">
        <v>0.47869660138622705</v>
      </c>
      <c r="G53" s="231">
        <v>6.6781974602392467</v>
      </c>
      <c r="H53" s="281">
        <v>0.33997779672796302</v>
      </c>
      <c r="I53" s="231">
        <v>1.4038085807418448</v>
      </c>
      <c r="J53" s="281">
        <v>7.1465953372891605E-2</v>
      </c>
      <c r="K53" s="231">
        <v>0.91001910646141271</v>
      </c>
      <c r="L53" s="281">
        <v>4.63278141500202E-2</v>
      </c>
      <c r="M53" s="231">
        <v>3.1077262384826981E-2</v>
      </c>
      <c r="N53" s="281">
        <v>1.58210044803793E-3</v>
      </c>
    </row>
    <row r="54" spans="2:14" x14ac:dyDescent="0.25">
      <c r="B54" s="30">
        <v>909</v>
      </c>
      <c r="C54" s="3" t="s">
        <v>13</v>
      </c>
      <c r="D54" s="110" t="s">
        <v>59</v>
      </c>
      <c r="E54" s="233">
        <v>8.8173834802993056</v>
      </c>
      <c r="F54" s="281">
        <v>0.243555088933636</v>
      </c>
      <c r="G54" s="231">
        <v>7.652804075194485</v>
      </c>
      <c r="H54" s="281">
        <v>0.21138690194093901</v>
      </c>
      <c r="I54" s="231">
        <v>8.6429411433423251</v>
      </c>
      <c r="J54" s="281">
        <v>0.23873661653915801</v>
      </c>
      <c r="K54" s="231">
        <v>6.7842712019855318</v>
      </c>
      <c r="L54" s="281">
        <v>0.187396156653652</v>
      </c>
      <c r="M54" s="231">
        <v>0.97243056135172667</v>
      </c>
      <c r="N54" s="281">
        <v>2.68606228118555E-2</v>
      </c>
    </row>
    <row r="55" spans="2:14" x14ac:dyDescent="0.25">
      <c r="B55" s="30">
        <v>909</v>
      </c>
      <c r="C55" s="3" t="s">
        <v>13</v>
      </c>
      <c r="D55" s="110" t="s">
        <v>60</v>
      </c>
      <c r="E55" s="233">
        <v>1.0941214143341078</v>
      </c>
      <c r="F55" s="281">
        <v>0.32042822921082303</v>
      </c>
      <c r="G55" s="231">
        <v>0.26857080368593383</v>
      </c>
      <c r="H55" s="281">
        <v>7.8654586150465611E-2</v>
      </c>
      <c r="I55" s="231">
        <v>0.82826860169872263</v>
      </c>
      <c r="J55" s="281">
        <v>0.24256964343831203</v>
      </c>
      <c r="K55" s="231">
        <v>0.70845590083538335</v>
      </c>
      <c r="L55" s="281">
        <v>0.20748087625796102</v>
      </c>
      <c r="M55" s="231">
        <v>1.9543204453245467E-2</v>
      </c>
      <c r="N55" s="281">
        <v>5.7234912999758296E-3</v>
      </c>
    </row>
    <row r="56" spans="2:14" x14ac:dyDescent="0.25">
      <c r="B56" s="30">
        <v>909</v>
      </c>
      <c r="C56" s="3" t="s">
        <v>13</v>
      </c>
      <c r="D56" s="110" t="s">
        <v>61</v>
      </c>
      <c r="E56" s="233">
        <v>1.0000299999999991</v>
      </c>
      <c r="F56" s="281">
        <v>0.33333333333333304</v>
      </c>
      <c r="G56" s="231">
        <v>0</v>
      </c>
      <c r="H56" s="281">
        <v>0</v>
      </c>
      <c r="I56" s="231">
        <v>1.0000299999999991</v>
      </c>
      <c r="J56" s="281">
        <v>0.33333333333333304</v>
      </c>
      <c r="K56" s="231">
        <v>0</v>
      </c>
      <c r="L56" s="281">
        <v>0</v>
      </c>
      <c r="M56" s="231">
        <v>0</v>
      </c>
      <c r="N56" s="281">
        <v>0</v>
      </c>
    </row>
    <row r="57" spans="2:14" ht="15.75" thickBot="1" x14ac:dyDescent="0.3">
      <c r="B57" s="31">
        <v>909</v>
      </c>
      <c r="C57" s="4" t="s">
        <v>13</v>
      </c>
      <c r="D57" s="127" t="s">
        <v>62</v>
      </c>
      <c r="E57" s="240">
        <v>0</v>
      </c>
      <c r="F57" s="286">
        <v>0</v>
      </c>
      <c r="G57" s="238">
        <v>0.33837815395619181</v>
      </c>
      <c r="H57" s="286">
        <v>9.9919726548410401E-2</v>
      </c>
      <c r="I57" s="238">
        <v>4.2497385357078726E-2</v>
      </c>
      <c r="J57" s="286">
        <v>1.2549058129950901E-2</v>
      </c>
      <c r="K57" s="238">
        <v>0</v>
      </c>
      <c r="L57" s="286">
        <v>0</v>
      </c>
      <c r="M57" s="238">
        <v>0</v>
      </c>
      <c r="N57" s="286">
        <v>0</v>
      </c>
    </row>
    <row r="58" spans="2:14" x14ac:dyDescent="0.25">
      <c r="B58" s="162">
        <v>910</v>
      </c>
      <c r="C58" s="282" t="s">
        <v>14</v>
      </c>
      <c r="D58" s="110" t="s">
        <v>58</v>
      </c>
      <c r="E58" s="233">
        <v>6.9240805718769156</v>
      </c>
      <c r="F58" s="281">
        <v>0.52850775936208205</v>
      </c>
      <c r="G58" s="231">
        <v>2.7740576772672516</v>
      </c>
      <c r="H58" s="281">
        <v>0.21174089355755099</v>
      </c>
      <c r="I58" s="231">
        <v>1.5419126094859705</v>
      </c>
      <c r="J58" s="281">
        <v>0.11769256147616899</v>
      </c>
      <c r="K58" s="231">
        <v>0.74159376680162703</v>
      </c>
      <c r="L58" s="281">
        <v>5.66050692190272E-2</v>
      </c>
      <c r="M58" s="231">
        <v>4.7656017337587689E-2</v>
      </c>
      <c r="N58" s="281">
        <v>3.6375334864686098E-3</v>
      </c>
    </row>
    <row r="59" spans="2:14" x14ac:dyDescent="0.25">
      <c r="B59" s="30">
        <v>910</v>
      </c>
      <c r="C59" s="3" t="s">
        <v>14</v>
      </c>
      <c r="D59" s="110" t="s">
        <v>59</v>
      </c>
      <c r="E59" s="233">
        <v>6.8889286522946742</v>
      </c>
      <c r="F59" s="281">
        <v>0.26523596590339499</v>
      </c>
      <c r="G59" s="231">
        <v>4.029219967572149</v>
      </c>
      <c r="H59" s="281">
        <v>0.15513211180961603</v>
      </c>
      <c r="I59" s="231">
        <v>7.1936059665427123</v>
      </c>
      <c r="J59" s="281">
        <v>0.27696658263819202</v>
      </c>
      <c r="K59" s="231">
        <v>5.5378806641573668</v>
      </c>
      <c r="L59" s="281">
        <v>0.21321822320314601</v>
      </c>
      <c r="M59" s="231">
        <v>0.53299275610016394</v>
      </c>
      <c r="N59" s="281">
        <v>2.0521166006945105E-2</v>
      </c>
    </row>
    <row r="60" spans="2:14" x14ac:dyDescent="0.25">
      <c r="B60" s="30">
        <v>910</v>
      </c>
      <c r="C60" s="3" t="s">
        <v>14</v>
      </c>
      <c r="D60" s="110" t="s">
        <v>60</v>
      </c>
      <c r="E60" s="233">
        <v>0.61362232857501331</v>
      </c>
      <c r="F60" s="281">
        <v>0.27937258577556007</v>
      </c>
      <c r="G60" s="231">
        <v>0.28246827643678402</v>
      </c>
      <c r="H60" s="281">
        <v>0.12860335928610703</v>
      </c>
      <c r="I60" s="231">
        <v>0.24303649335983771</v>
      </c>
      <c r="J60" s="281">
        <v>0.110650689236551</v>
      </c>
      <c r="K60" s="231">
        <v>0.98134366518034166</v>
      </c>
      <c r="L60" s="281">
        <v>0.44679032119409301</v>
      </c>
      <c r="M60" s="231">
        <v>8.3293204861379904E-3</v>
      </c>
      <c r="N60" s="281">
        <v>3.7922084865613702E-3</v>
      </c>
    </row>
    <row r="61" spans="2:14" x14ac:dyDescent="0.25">
      <c r="B61" s="30">
        <v>910</v>
      </c>
      <c r="C61" s="3" t="s">
        <v>14</v>
      </c>
      <c r="D61" s="110" t="s">
        <v>61</v>
      </c>
      <c r="E61" s="233">
        <v>0</v>
      </c>
      <c r="F61" s="281">
        <v>0</v>
      </c>
      <c r="G61" s="231">
        <v>0</v>
      </c>
      <c r="H61" s="281">
        <v>0</v>
      </c>
      <c r="I61" s="231">
        <v>0</v>
      </c>
      <c r="J61" s="281">
        <v>0</v>
      </c>
      <c r="K61" s="231">
        <v>0.87354929820790839</v>
      </c>
      <c r="L61" s="281">
        <v>0.98818911775914697</v>
      </c>
      <c r="M61" s="231">
        <v>1.0294256607960458E-2</v>
      </c>
      <c r="N61" s="281">
        <v>1.1645218393828502E-2</v>
      </c>
    </row>
    <row r="62" spans="2:14" ht="15.75" thickBot="1" x14ac:dyDescent="0.3">
      <c r="B62" s="31">
        <v>910</v>
      </c>
      <c r="C62" s="4" t="s">
        <v>14</v>
      </c>
      <c r="D62" s="127" t="s">
        <v>62</v>
      </c>
      <c r="E62" s="240">
        <v>0</v>
      </c>
      <c r="F62" s="286">
        <v>0</v>
      </c>
      <c r="G62" s="238">
        <v>0.12602686945643413</v>
      </c>
      <c r="H62" s="286">
        <v>4.6849963180967402E-2</v>
      </c>
      <c r="I62" s="238">
        <v>0</v>
      </c>
      <c r="J62" s="286">
        <v>0</v>
      </c>
      <c r="K62" s="238">
        <v>0</v>
      </c>
      <c r="L62" s="286">
        <v>0</v>
      </c>
      <c r="M62" s="238">
        <v>0</v>
      </c>
      <c r="N62" s="286">
        <v>0</v>
      </c>
    </row>
    <row r="63" spans="2:14" x14ac:dyDescent="0.25">
      <c r="B63" s="162">
        <v>911</v>
      </c>
      <c r="C63" s="282" t="s">
        <v>15</v>
      </c>
      <c r="D63" s="110" t="s">
        <v>58</v>
      </c>
      <c r="E63" s="233">
        <v>5.8293677762706908</v>
      </c>
      <c r="F63" s="281">
        <v>0.39321517450871041</v>
      </c>
      <c r="G63" s="231">
        <v>5.4367029889503042</v>
      </c>
      <c r="H63" s="281">
        <v>0.36672829654946981</v>
      </c>
      <c r="I63" s="231">
        <v>1.4736479636481543</v>
      </c>
      <c r="J63" s="281">
        <v>9.9403702670655972E-2</v>
      </c>
      <c r="K63" s="231">
        <v>0.92274080527500546</v>
      </c>
      <c r="L63" s="281">
        <v>6.224271665436789E-2</v>
      </c>
      <c r="M63" s="231">
        <v>1.1054370820940818E-2</v>
      </c>
      <c r="N63" s="281">
        <v>7.4566342668141788E-4</v>
      </c>
    </row>
    <row r="64" spans="2:14" x14ac:dyDescent="0.25">
      <c r="B64" s="30">
        <v>911</v>
      </c>
      <c r="C64" s="3" t="s">
        <v>15</v>
      </c>
      <c r="D64" s="110" t="s">
        <v>59</v>
      </c>
      <c r="E64" s="233">
        <v>7.5903029059903799</v>
      </c>
      <c r="F64" s="281">
        <v>0.25059006507786735</v>
      </c>
      <c r="G64" s="231">
        <v>5.9379093473559168</v>
      </c>
      <c r="H64" s="281">
        <v>0.19603711580549166</v>
      </c>
      <c r="I64" s="231">
        <v>6.5415846312470762</v>
      </c>
      <c r="J64" s="281">
        <v>0.21596715424398366</v>
      </c>
      <c r="K64" s="231">
        <v>5.5164364483991113</v>
      </c>
      <c r="L64" s="281">
        <v>0.18212239823937335</v>
      </c>
      <c r="M64" s="231">
        <v>0.84857208518060234</v>
      </c>
      <c r="N64" s="281">
        <v>2.8015184200468092E-2</v>
      </c>
    </row>
    <row r="65" spans="2:14" x14ac:dyDescent="0.25">
      <c r="B65" s="30">
        <v>911</v>
      </c>
      <c r="C65" s="3" t="s">
        <v>15</v>
      </c>
      <c r="D65" s="110" t="s">
        <v>60</v>
      </c>
      <c r="E65" s="233">
        <v>0.68050453962265878</v>
      </c>
      <c r="F65" s="281">
        <v>0.30890883488020898</v>
      </c>
      <c r="G65" s="231">
        <v>0.48626388219505834</v>
      </c>
      <c r="H65" s="281">
        <v>0.22073505839725202</v>
      </c>
      <c r="I65" s="231">
        <v>0.41624184430546685</v>
      </c>
      <c r="J65" s="281">
        <v>0.18894919235085403</v>
      </c>
      <c r="K65" s="231">
        <v>0.49442805264279349</v>
      </c>
      <c r="L65" s="281">
        <v>0.22444110917859103</v>
      </c>
      <c r="M65" s="231">
        <v>0</v>
      </c>
      <c r="N65" s="281">
        <v>0</v>
      </c>
    </row>
    <row r="66" spans="2:14" x14ac:dyDescent="0.25">
      <c r="B66" s="30">
        <v>911</v>
      </c>
      <c r="C66" s="3" t="s">
        <v>15</v>
      </c>
      <c r="D66" s="110" t="s">
        <v>61</v>
      </c>
      <c r="E66" s="233">
        <v>0</v>
      </c>
      <c r="F66" s="281">
        <v>0</v>
      </c>
      <c r="G66" s="231">
        <v>0</v>
      </c>
      <c r="H66" s="281">
        <v>0</v>
      </c>
      <c r="I66" s="231">
        <v>0</v>
      </c>
      <c r="J66" s="281">
        <v>0</v>
      </c>
      <c r="K66" s="231">
        <v>0</v>
      </c>
      <c r="L66" s="281">
        <v>0</v>
      </c>
      <c r="M66" s="231">
        <v>0</v>
      </c>
      <c r="N66" s="281">
        <v>0</v>
      </c>
    </row>
    <row r="67" spans="2:14" ht="15.75" thickBot="1" x14ac:dyDescent="0.3">
      <c r="B67" s="31">
        <v>911</v>
      </c>
      <c r="C67" s="4" t="s">
        <v>15</v>
      </c>
      <c r="D67" s="127" t="s">
        <v>62</v>
      </c>
      <c r="E67" s="240">
        <v>3.3683626648452035E-4</v>
      </c>
      <c r="F67" s="286">
        <v>8.6786629517809007E-5</v>
      </c>
      <c r="G67" s="238">
        <v>0.22657016805734387</v>
      </c>
      <c r="H67" s="286">
        <v>5.8376318679105393E-2</v>
      </c>
      <c r="I67" s="238">
        <v>0.13429557438260492</v>
      </c>
      <c r="J67" s="286">
        <v>3.4601559925436697E-2</v>
      </c>
      <c r="K67" s="238">
        <v>1.8147302172047074E-3</v>
      </c>
      <c r="L67" s="286">
        <v>4.6756936442458706E-4</v>
      </c>
      <c r="M67" s="238">
        <v>7.2593879376515139E-2</v>
      </c>
      <c r="N67" s="286">
        <v>1.8703977990445E-2</v>
      </c>
    </row>
    <row r="68" spans="2:14" x14ac:dyDescent="0.25">
      <c r="B68" s="162">
        <v>912</v>
      </c>
      <c r="C68" s="282" t="s">
        <v>16</v>
      </c>
      <c r="D68" s="110" t="s">
        <v>58</v>
      </c>
      <c r="E68" s="233">
        <v>7.4781008901570196</v>
      </c>
      <c r="F68" s="281">
        <v>0.39398176424092196</v>
      </c>
      <c r="G68" s="231">
        <v>5.6367161543788438</v>
      </c>
      <c r="H68" s="281">
        <v>0.29696889727050102</v>
      </c>
      <c r="I68" s="231">
        <v>2.291341143286123</v>
      </c>
      <c r="J68" s="281">
        <v>0.120718701094005</v>
      </c>
      <c r="K68" s="231">
        <v>1.5685965550935699</v>
      </c>
      <c r="L68" s="281">
        <v>8.2641093940231794E-2</v>
      </c>
      <c r="M68" s="231">
        <v>2.4372871621529974E-2</v>
      </c>
      <c r="N68" s="281">
        <v>1.28407828432845E-3</v>
      </c>
    </row>
    <row r="69" spans="2:14" x14ac:dyDescent="0.25">
      <c r="B69" s="30">
        <v>912</v>
      </c>
      <c r="C69" s="3" t="s">
        <v>16</v>
      </c>
      <c r="D69" s="110" t="s">
        <v>59</v>
      </c>
      <c r="E69" s="233">
        <v>13.653893937971384</v>
      </c>
      <c r="F69" s="281">
        <v>0.32266923636571004</v>
      </c>
      <c r="G69" s="231">
        <v>6.6479401163823884</v>
      </c>
      <c r="H69" s="281">
        <v>0.15710432280366601</v>
      </c>
      <c r="I69" s="231">
        <v>9.4396191428476985</v>
      </c>
      <c r="J69" s="281">
        <v>0.22307736637203904</v>
      </c>
      <c r="K69" s="231">
        <v>9.1262949979582615</v>
      </c>
      <c r="L69" s="281">
        <v>0.21567288066080503</v>
      </c>
      <c r="M69" s="231">
        <v>0.61589752803671582</v>
      </c>
      <c r="N69" s="281">
        <v>1.4554909094354801E-2</v>
      </c>
    </row>
    <row r="70" spans="2:14" x14ac:dyDescent="0.25">
      <c r="B70" s="30">
        <v>912</v>
      </c>
      <c r="C70" s="3" t="s">
        <v>16</v>
      </c>
      <c r="D70" s="110" t="s">
        <v>60</v>
      </c>
      <c r="E70" s="233">
        <v>0.81286521432223857</v>
      </c>
      <c r="F70" s="281">
        <v>0.30481150088205194</v>
      </c>
      <c r="G70" s="231">
        <v>0.16261526136941901</v>
      </c>
      <c r="H70" s="281">
        <v>6.0978131442945796E-2</v>
      </c>
      <c r="I70" s="231">
        <v>0.87320622099938283</v>
      </c>
      <c r="J70" s="281">
        <v>0.32743841674205698</v>
      </c>
      <c r="K70" s="231">
        <v>0.77266787214322341</v>
      </c>
      <c r="L70" s="281">
        <v>0.289738138182836</v>
      </c>
      <c r="M70" s="231">
        <v>2.2340427179722779E-3</v>
      </c>
      <c r="N70" s="281">
        <v>8.3773041569693701E-4</v>
      </c>
    </row>
    <row r="71" spans="2:14" x14ac:dyDescent="0.25">
      <c r="B71" s="30">
        <v>912</v>
      </c>
      <c r="C71" s="3" t="s">
        <v>16</v>
      </c>
      <c r="D71" s="110" t="s">
        <v>61</v>
      </c>
      <c r="E71" s="233">
        <v>0</v>
      </c>
      <c r="F71" s="281">
        <v>0</v>
      </c>
      <c r="G71" s="231">
        <v>0</v>
      </c>
      <c r="H71" s="281">
        <v>0</v>
      </c>
      <c r="I71" s="231">
        <v>0.60753230367664823</v>
      </c>
      <c r="J71" s="281">
        <v>0.55992212535750008</v>
      </c>
      <c r="K71" s="231">
        <v>0</v>
      </c>
      <c r="L71" s="281">
        <v>0</v>
      </c>
      <c r="M71" s="231">
        <v>0</v>
      </c>
      <c r="N71" s="281">
        <v>0</v>
      </c>
    </row>
    <row r="72" spans="2:14" ht="15.75" thickBot="1" x14ac:dyDescent="0.3">
      <c r="B72" s="31">
        <v>912</v>
      </c>
      <c r="C72" s="4" t="s">
        <v>16</v>
      </c>
      <c r="D72" s="127" t="s">
        <v>62</v>
      </c>
      <c r="E72" s="240">
        <v>5.9419499346790765E-3</v>
      </c>
      <c r="F72" s="286">
        <v>1.4820121651425099E-3</v>
      </c>
      <c r="G72" s="238">
        <v>0</v>
      </c>
      <c r="H72" s="286">
        <v>0</v>
      </c>
      <c r="I72" s="238">
        <v>1.2127235567327048E-2</v>
      </c>
      <c r="J72" s="286">
        <v>3.0247159329689498E-3</v>
      </c>
      <c r="K72" s="238">
        <v>0</v>
      </c>
      <c r="L72" s="286">
        <v>0</v>
      </c>
      <c r="M72" s="238">
        <v>0</v>
      </c>
      <c r="N72" s="286">
        <v>0</v>
      </c>
    </row>
    <row r="73" spans="2:14" x14ac:dyDescent="0.25">
      <c r="B73" s="162">
        <v>913</v>
      </c>
      <c r="C73" s="282" t="s">
        <v>17</v>
      </c>
      <c r="D73" s="110" t="s">
        <v>58</v>
      </c>
      <c r="E73" s="233">
        <v>4.3162641630443153</v>
      </c>
      <c r="F73" s="281">
        <v>0.415559634168572</v>
      </c>
      <c r="G73" s="231">
        <v>3.4569252373080839</v>
      </c>
      <c r="H73" s="281">
        <v>0.33282452896734394</v>
      </c>
      <c r="I73" s="231">
        <v>1.1286142891474904</v>
      </c>
      <c r="J73" s="281">
        <v>0.108660295894577</v>
      </c>
      <c r="K73" s="231">
        <v>0.68416228241017862</v>
      </c>
      <c r="L73" s="281">
        <v>6.5869515175776799E-2</v>
      </c>
      <c r="M73" s="231">
        <v>7.0994433327705017E-4</v>
      </c>
      <c r="N73" s="281">
        <v>6.8351749631694796E-5</v>
      </c>
    </row>
    <row r="74" spans="2:14" x14ac:dyDescent="0.25">
      <c r="B74" s="30">
        <v>913</v>
      </c>
      <c r="C74" s="3" t="s">
        <v>17</v>
      </c>
      <c r="D74" s="110" t="s">
        <v>59</v>
      </c>
      <c r="E74" s="233">
        <v>6.0524128651100577</v>
      </c>
      <c r="F74" s="281">
        <v>0.31110414210660803</v>
      </c>
      <c r="G74" s="231">
        <v>2.9252391973853182</v>
      </c>
      <c r="H74" s="281">
        <v>0.15036218632825099</v>
      </c>
      <c r="I74" s="231">
        <v>4.7420883023969749</v>
      </c>
      <c r="J74" s="281">
        <v>0.24375126845947004</v>
      </c>
      <c r="K74" s="231">
        <v>3.5088698760202042</v>
      </c>
      <c r="L74" s="281">
        <v>0.18036177915683804</v>
      </c>
      <c r="M74" s="231">
        <v>5.9200439839190114E-2</v>
      </c>
      <c r="N74" s="281">
        <v>3.0430016026625098E-3</v>
      </c>
    </row>
    <row r="75" spans="2:14" x14ac:dyDescent="0.25">
      <c r="B75" s="30">
        <v>913</v>
      </c>
      <c r="C75" s="3" t="s">
        <v>17</v>
      </c>
      <c r="D75" s="110" t="s">
        <v>60</v>
      </c>
      <c r="E75" s="233">
        <v>0.18153596825768764</v>
      </c>
      <c r="F75" s="281">
        <v>0.14698197561124099</v>
      </c>
      <c r="G75" s="231">
        <v>0.60496817571663353</v>
      </c>
      <c r="H75" s="281">
        <v>0.48981707868789603</v>
      </c>
      <c r="I75" s="231">
        <v>0.1391948243494158</v>
      </c>
      <c r="J75" s="281">
        <v>0.11270014683093199</v>
      </c>
      <c r="K75" s="231">
        <v>0.22806525678348266</v>
      </c>
      <c r="L75" s="281">
        <v>0.18465476749344797</v>
      </c>
      <c r="M75" s="231">
        <v>1.2275911190073721E-2</v>
      </c>
      <c r="N75" s="281">
        <v>9.9392847404429809E-3</v>
      </c>
    </row>
    <row r="76" spans="2:14" x14ac:dyDescent="0.25">
      <c r="B76" s="30">
        <v>913</v>
      </c>
      <c r="C76" s="3" t="s">
        <v>17</v>
      </c>
      <c r="D76" s="110" t="s">
        <v>61</v>
      </c>
      <c r="E76" s="233">
        <v>3.2928830277738276E-2</v>
      </c>
      <c r="F76" s="281">
        <v>3.2927842442465001E-2</v>
      </c>
      <c r="G76" s="231">
        <v>1.6999449052033117E-3</v>
      </c>
      <c r="H76" s="281">
        <v>1.6998939083860602E-3</v>
      </c>
      <c r="I76" s="231">
        <v>1.6281796103770736E-2</v>
      </c>
      <c r="J76" s="281">
        <v>1.6281307664540799E-2</v>
      </c>
      <c r="K76" s="231">
        <v>4.5822107160131444E-2</v>
      </c>
      <c r="L76" s="281">
        <v>4.5820732538155301E-2</v>
      </c>
      <c r="M76" s="231">
        <v>0.49006701275583259</v>
      </c>
      <c r="N76" s="281">
        <v>0.490052311186497</v>
      </c>
    </row>
    <row r="77" spans="2:14" ht="15.75" thickBot="1" x14ac:dyDescent="0.3">
      <c r="B77" s="31">
        <v>913</v>
      </c>
      <c r="C77" s="4" t="s">
        <v>17</v>
      </c>
      <c r="D77" s="127" t="s">
        <v>62</v>
      </c>
      <c r="E77" s="240">
        <v>0.52577575125441689</v>
      </c>
      <c r="F77" s="286">
        <v>0.14046682427062801</v>
      </c>
      <c r="G77" s="238">
        <v>3.2900415012336461E-2</v>
      </c>
      <c r="H77" s="286">
        <v>8.7897108281289812E-3</v>
      </c>
      <c r="I77" s="238">
        <v>0.42499368314581559</v>
      </c>
      <c r="J77" s="286">
        <v>0.11354177682052001</v>
      </c>
      <c r="K77" s="238">
        <v>0.1010348808112583</v>
      </c>
      <c r="L77" s="286">
        <v>2.6992589168022503E-2</v>
      </c>
      <c r="M77" s="238">
        <v>0</v>
      </c>
      <c r="N77" s="286">
        <v>0</v>
      </c>
    </row>
    <row r="78" spans="2:14" x14ac:dyDescent="0.25">
      <c r="B78" s="162">
        <v>914</v>
      </c>
      <c r="C78" s="282" t="s">
        <v>18</v>
      </c>
      <c r="D78" s="110" t="s">
        <v>58</v>
      </c>
      <c r="E78" s="233">
        <v>5.4701320909867395</v>
      </c>
      <c r="F78" s="281">
        <v>0.432139337554035</v>
      </c>
      <c r="G78" s="231">
        <v>3.382245517285654</v>
      </c>
      <c r="H78" s="281">
        <v>0.26719671718590499</v>
      </c>
      <c r="I78" s="231">
        <v>1.6302365264708421</v>
      </c>
      <c r="J78" s="281">
        <v>0.12878835846876602</v>
      </c>
      <c r="K78" s="231">
        <v>1.1879019686466366</v>
      </c>
      <c r="L78" s="281">
        <v>9.3844017159280702E-2</v>
      </c>
      <c r="M78" s="231">
        <v>4.5280086556832543E-3</v>
      </c>
      <c r="N78" s="281">
        <v>3.5771177521106806E-4</v>
      </c>
    </row>
    <row r="79" spans="2:14" x14ac:dyDescent="0.25">
      <c r="B79" s="30">
        <v>914</v>
      </c>
      <c r="C79" s="3" t="s">
        <v>18</v>
      </c>
      <c r="D79" s="110" t="s">
        <v>59</v>
      </c>
      <c r="E79" s="233">
        <v>7.5702718829403572</v>
      </c>
      <c r="F79" s="281">
        <v>0.24820229901632002</v>
      </c>
      <c r="G79" s="231">
        <v>3.8742683252892181</v>
      </c>
      <c r="H79" s="281">
        <v>0.12702348346429501</v>
      </c>
      <c r="I79" s="231">
        <v>8.9374582622623908</v>
      </c>
      <c r="J79" s="281">
        <v>0.29302747937691298</v>
      </c>
      <c r="K79" s="231">
        <v>5.6889677601142212</v>
      </c>
      <c r="L79" s="281">
        <v>0.18652102578667701</v>
      </c>
      <c r="M79" s="231">
        <v>0.44118705504879124</v>
      </c>
      <c r="N79" s="281">
        <v>1.4464954898927301E-2</v>
      </c>
    </row>
    <row r="80" spans="2:14" x14ac:dyDescent="0.25">
      <c r="B80" s="30">
        <v>914</v>
      </c>
      <c r="C80" s="3" t="s">
        <v>18</v>
      </c>
      <c r="D80" s="110" t="s">
        <v>60</v>
      </c>
      <c r="E80" s="233">
        <v>4.4660155982893428E-3</v>
      </c>
      <c r="F80" s="281">
        <v>3.3493693505196099E-3</v>
      </c>
      <c r="G80" s="231">
        <v>8.1412782332985559E-2</v>
      </c>
      <c r="H80" s="281">
        <v>6.105699182758649E-2</v>
      </c>
      <c r="I80" s="231">
        <v>0.35951959242187526</v>
      </c>
      <c r="J80" s="281">
        <v>0.26962823511641398</v>
      </c>
      <c r="K80" s="231">
        <v>0.3346581534520604</v>
      </c>
      <c r="L80" s="281">
        <v>0.25098294831374196</v>
      </c>
      <c r="M80" s="231">
        <v>4.0431330840046053E-3</v>
      </c>
      <c r="N80" s="281">
        <v>3.0322209436133502E-3</v>
      </c>
    </row>
    <row r="81" spans="2:14" x14ac:dyDescent="0.25">
      <c r="B81" s="30">
        <v>914</v>
      </c>
      <c r="C81" s="3" t="s">
        <v>18</v>
      </c>
      <c r="D81" s="110" t="s">
        <v>61</v>
      </c>
      <c r="E81" s="233">
        <v>0</v>
      </c>
      <c r="F81" s="281">
        <v>0</v>
      </c>
      <c r="G81" s="231">
        <v>0</v>
      </c>
      <c r="H81" s="281">
        <v>0</v>
      </c>
      <c r="I81" s="231">
        <v>0</v>
      </c>
      <c r="J81" s="281">
        <v>0</v>
      </c>
      <c r="K81" s="231">
        <v>0</v>
      </c>
      <c r="L81" s="281">
        <v>0</v>
      </c>
      <c r="M81" s="231">
        <v>0</v>
      </c>
      <c r="N81" s="281">
        <v>0</v>
      </c>
    </row>
    <row r="82" spans="2:14" ht="15.75" thickBot="1" x14ac:dyDescent="0.3">
      <c r="B82" s="31">
        <v>914</v>
      </c>
      <c r="C82" s="4" t="s">
        <v>18</v>
      </c>
      <c r="D82" s="127" t="s">
        <v>62</v>
      </c>
      <c r="E82" s="240">
        <v>0</v>
      </c>
      <c r="F82" s="286">
        <v>0</v>
      </c>
      <c r="G82" s="238">
        <v>4.3773832730366379E-3</v>
      </c>
      <c r="H82" s="286">
        <v>1.7644833676780101E-3</v>
      </c>
      <c r="I82" s="238">
        <v>0</v>
      </c>
      <c r="J82" s="286">
        <v>0</v>
      </c>
      <c r="K82" s="238">
        <v>0</v>
      </c>
      <c r="L82" s="286">
        <v>0</v>
      </c>
      <c r="M82" s="238">
        <v>6.3223855314683847E-3</v>
      </c>
      <c r="N82" s="286">
        <v>2.5484960805328798E-3</v>
      </c>
    </row>
    <row r="83" spans="2:14" x14ac:dyDescent="0.25">
      <c r="B83" s="162">
        <v>915</v>
      </c>
      <c r="C83" s="282" t="s">
        <v>19</v>
      </c>
      <c r="D83" s="110" t="s">
        <v>58</v>
      </c>
      <c r="E83" s="233">
        <v>7.3350182950076865</v>
      </c>
      <c r="F83" s="281">
        <v>0.44224421315742207</v>
      </c>
      <c r="G83" s="231">
        <v>4.2218391040637337</v>
      </c>
      <c r="H83" s="281">
        <v>0.25454386581757604</v>
      </c>
      <c r="I83" s="231">
        <v>1.8951626520248506</v>
      </c>
      <c r="J83" s="281">
        <v>0.114263479945306</v>
      </c>
      <c r="K83" s="231">
        <v>1.814131506500489</v>
      </c>
      <c r="L83" s="281">
        <v>0.10937793586724201</v>
      </c>
      <c r="M83" s="231">
        <v>1.4051908012157683E-2</v>
      </c>
      <c r="N83" s="281">
        <v>8.4722010937951422E-4</v>
      </c>
    </row>
    <row r="84" spans="2:14" x14ac:dyDescent="0.25">
      <c r="B84" s="30">
        <v>915</v>
      </c>
      <c r="C84" s="3" t="s">
        <v>19</v>
      </c>
      <c r="D84" s="110" t="s">
        <v>59</v>
      </c>
      <c r="E84" s="233">
        <v>7.7831194265277572</v>
      </c>
      <c r="F84" s="281">
        <v>0.22637304141541498</v>
      </c>
      <c r="G84" s="231">
        <v>4.4623980644093493</v>
      </c>
      <c r="H84" s="281">
        <v>0.12978942843965399</v>
      </c>
      <c r="I84" s="231">
        <v>10.667243951484783</v>
      </c>
      <c r="J84" s="281">
        <v>0.31025817856364202</v>
      </c>
      <c r="K84" s="231">
        <v>5.9378714755214164</v>
      </c>
      <c r="L84" s="281">
        <v>0.1727037646199</v>
      </c>
      <c r="M84" s="231">
        <v>0.4961696806828168</v>
      </c>
      <c r="N84" s="281">
        <v>1.4431159734162398E-2</v>
      </c>
    </row>
    <row r="85" spans="2:14" x14ac:dyDescent="0.25">
      <c r="B85" s="30">
        <v>915</v>
      </c>
      <c r="C85" s="3" t="s">
        <v>19</v>
      </c>
      <c r="D85" s="110" t="s">
        <v>60</v>
      </c>
      <c r="E85" s="233">
        <v>0.14823289066224143</v>
      </c>
      <c r="F85" s="281">
        <v>7.4276139030035299E-2</v>
      </c>
      <c r="G85" s="231">
        <v>0.24906351301362589</v>
      </c>
      <c r="H85" s="281">
        <v>0.124800076671657</v>
      </c>
      <c r="I85" s="231">
        <v>0.48796783032560781</v>
      </c>
      <c r="J85" s="281">
        <v>0.24450961082607997</v>
      </c>
      <c r="K85" s="231">
        <v>0.6632452509574106</v>
      </c>
      <c r="L85" s="281">
        <v>0.33233715035196204</v>
      </c>
      <c r="M85" s="231">
        <v>0</v>
      </c>
      <c r="N85" s="281">
        <v>0</v>
      </c>
    </row>
    <row r="86" spans="2:14" x14ac:dyDescent="0.25">
      <c r="B86" s="30">
        <v>915</v>
      </c>
      <c r="C86" s="3" t="s">
        <v>19</v>
      </c>
      <c r="D86" s="110" t="s">
        <v>61</v>
      </c>
      <c r="E86" s="233">
        <v>0.20224185340700002</v>
      </c>
      <c r="F86" s="281">
        <v>7.6091129959102902E-2</v>
      </c>
      <c r="G86" s="231">
        <v>3.5092532377836091E-2</v>
      </c>
      <c r="H86" s="281">
        <v>1.3203154524015701E-2</v>
      </c>
      <c r="I86" s="231">
        <v>0.86876287483907966</v>
      </c>
      <c r="J86" s="281">
        <v>0.32686186216851698</v>
      </c>
      <c r="K86" s="231">
        <v>1.8472308482300862E-2</v>
      </c>
      <c r="L86" s="281">
        <v>6.9499898349069606E-3</v>
      </c>
      <c r="M86" s="231">
        <v>0.435087745612109</v>
      </c>
      <c r="N86" s="281">
        <v>0.163696671273871</v>
      </c>
    </row>
    <row r="87" spans="2:14" ht="15.75" thickBot="1" x14ac:dyDescent="0.3">
      <c r="B87" s="31">
        <v>915</v>
      </c>
      <c r="C87" s="4" t="s">
        <v>19</v>
      </c>
      <c r="D87" s="127" t="s">
        <v>62</v>
      </c>
      <c r="E87" s="240">
        <v>0.25937181508017254</v>
      </c>
      <c r="F87" s="286">
        <v>8.691939313355089E-2</v>
      </c>
      <c r="G87" s="238">
        <v>6.52324624331964E-2</v>
      </c>
      <c r="H87" s="286">
        <v>2.18603784900375E-2</v>
      </c>
      <c r="I87" s="238">
        <v>4.5227602783671989E-3</v>
      </c>
      <c r="J87" s="286">
        <v>1.51564493837811E-3</v>
      </c>
      <c r="K87" s="238">
        <v>1.4504484437218666E-3</v>
      </c>
      <c r="L87" s="286">
        <v>4.8606707116900409E-4</v>
      </c>
      <c r="M87" s="238">
        <v>1.174742929446025E-3</v>
      </c>
      <c r="N87" s="286">
        <v>3.9367400996834001E-4</v>
      </c>
    </row>
    <row r="88" spans="2:14" x14ac:dyDescent="0.25">
      <c r="B88" s="162">
        <v>916</v>
      </c>
      <c r="C88" s="282" t="s">
        <v>20</v>
      </c>
      <c r="D88" s="110" t="s">
        <v>58</v>
      </c>
      <c r="E88" s="233">
        <v>4.3696884491392796</v>
      </c>
      <c r="F88" s="281">
        <v>0.38863265806686198</v>
      </c>
      <c r="G88" s="231">
        <v>3.3515763778455647</v>
      </c>
      <c r="H88" s="281">
        <v>0.29808350219860497</v>
      </c>
      <c r="I88" s="231">
        <v>1.4073180002160091</v>
      </c>
      <c r="J88" s="281">
        <v>0.125164469168739</v>
      </c>
      <c r="K88" s="231">
        <v>1.1435710280744702</v>
      </c>
      <c r="L88" s="281">
        <v>0.10170726208555599</v>
      </c>
      <c r="M88" s="231">
        <v>2.4797134435309579E-2</v>
      </c>
      <c r="N88" s="281">
        <v>2.2054149581153598E-3</v>
      </c>
    </row>
    <row r="89" spans="2:14" x14ac:dyDescent="0.25">
      <c r="B89" s="30">
        <v>916</v>
      </c>
      <c r="C89" s="3" t="s">
        <v>20</v>
      </c>
      <c r="D89" s="110" t="s">
        <v>59</v>
      </c>
      <c r="E89" s="233">
        <v>4.9735125001812461</v>
      </c>
      <c r="F89" s="281">
        <v>0.20913358740387999</v>
      </c>
      <c r="G89" s="231">
        <v>3.3680496756134275</v>
      </c>
      <c r="H89" s="281">
        <v>0.14162471918786601</v>
      </c>
      <c r="I89" s="231">
        <v>6.8989962873324044</v>
      </c>
      <c r="J89" s="281">
        <v>0.29009916894816201</v>
      </c>
      <c r="K89" s="231">
        <v>4.8146680668572026</v>
      </c>
      <c r="L89" s="281">
        <v>0.202454262444109</v>
      </c>
      <c r="M89" s="231">
        <v>0.50816087738494653</v>
      </c>
      <c r="N89" s="281">
        <v>2.1367897891468899E-2</v>
      </c>
    </row>
    <row r="90" spans="2:14" x14ac:dyDescent="0.25">
      <c r="B90" s="30">
        <v>916</v>
      </c>
      <c r="C90" s="3" t="s">
        <v>20</v>
      </c>
      <c r="D90" s="110" t="s">
        <v>60</v>
      </c>
      <c r="E90" s="233">
        <v>0.42864824887622527</v>
      </c>
      <c r="F90" s="281">
        <v>0.21431555181603998</v>
      </c>
      <c r="G90" s="231">
        <v>0.30939334814073011</v>
      </c>
      <c r="H90" s="281">
        <v>0.15469048645090702</v>
      </c>
      <c r="I90" s="231">
        <v>0.7045818773209549</v>
      </c>
      <c r="J90" s="281">
        <v>0.35227684758657396</v>
      </c>
      <c r="K90" s="231">
        <v>0.43286580968497379</v>
      </c>
      <c r="L90" s="281">
        <v>0.21642424787257197</v>
      </c>
      <c r="M90" s="231">
        <v>4.2902539954844075E-3</v>
      </c>
      <c r="N90" s="281">
        <v>2.1450411960943598E-3</v>
      </c>
    </row>
    <row r="91" spans="2:14" x14ac:dyDescent="0.25">
      <c r="B91" s="30">
        <v>916</v>
      </c>
      <c r="C91" s="3" t="s">
        <v>20</v>
      </c>
      <c r="D91" s="110" t="s">
        <v>61</v>
      </c>
      <c r="E91" s="233">
        <v>1.024683191969884</v>
      </c>
      <c r="F91" s="281">
        <v>0.43760145540845491</v>
      </c>
      <c r="G91" s="231">
        <v>0.99951001641693082</v>
      </c>
      <c r="H91" s="281">
        <v>0.42685099287959499</v>
      </c>
      <c r="I91" s="231">
        <v>0.31602719395617179</v>
      </c>
      <c r="J91" s="281">
        <v>0.13496265100046198</v>
      </c>
      <c r="K91" s="231">
        <v>0</v>
      </c>
      <c r="L91" s="281">
        <v>0</v>
      </c>
      <c r="M91" s="231">
        <v>0</v>
      </c>
      <c r="N91" s="281">
        <v>0</v>
      </c>
    </row>
    <row r="92" spans="2:14" ht="15.75" thickBot="1" x14ac:dyDescent="0.3">
      <c r="B92" s="31">
        <v>916</v>
      </c>
      <c r="C92" s="4" t="s">
        <v>20</v>
      </c>
      <c r="D92" s="127" t="s">
        <v>62</v>
      </c>
      <c r="E92" s="240">
        <v>0.11083510308305281</v>
      </c>
      <c r="F92" s="286">
        <v>4.1073465266504898E-2</v>
      </c>
      <c r="G92" s="238">
        <v>1.7299312924283939E-4</v>
      </c>
      <c r="H92" s="286">
        <v>6.4108094706921508E-5</v>
      </c>
      <c r="I92" s="238">
        <v>0.15568206550736657</v>
      </c>
      <c r="J92" s="286">
        <v>5.7692930600181803E-2</v>
      </c>
      <c r="K92" s="238">
        <v>4.5670457976608618E-2</v>
      </c>
      <c r="L92" s="286">
        <v>1.6924637747681499E-2</v>
      </c>
      <c r="M92" s="238">
        <v>5.7938410426718631E-4</v>
      </c>
      <c r="N92" s="286">
        <v>2.1470916903240601E-4</v>
      </c>
    </row>
    <row r="93" spans="2:14" x14ac:dyDescent="0.25">
      <c r="B93" s="162">
        <v>917</v>
      </c>
      <c r="C93" s="282" t="s">
        <v>21</v>
      </c>
      <c r="D93" s="110" t="s">
        <v>58</v>
      </c>
      <c r="E93" s="233">
        <v>7.9840173988811705</v>
      </c>
      <c r="F93" s="281">
        <v>0.407298161034505</v>
      </c>
      <c r="G93" s="231">
        <v>5.760909021436869</v>
      </c>
      <c r="H93" s="281">
        <v>0.29388809331091104</v>
      </c>
      <c r="I93" s="231">
        <v>2.00581451742049</v>
      </c>
      <c r="J93" s="281">
        <v>0.10232499799363701</v>
      </c>
      <c r="K93" s="231">
        <v>2.6352778899894873</v>
      </c>
      <c r="L93" s="281">
        <v>0.134436560541316</v>
      </c>
      <c r="M93" s="231">
        <v>1.6593267168058427E-2</v>
      </c>
      <c r="N93" s="281">
        <v>8.4649204347319012E-4</v>
      </c>
    </row>
    <row r="94" spans="2:14" x14ac:dyDescent="0.25">
      <c r="B94" s="30">
        <v>917</v>
      </c>
      <c r="C94" s="3" t="s">
        <v>21</v>
      </c>
      <c r="D94" s="110" t="s">
        <v>59</v>
      </c>
      <c r="E94" s="233">
        <v>9.8776700708338208</v>
      </c>
      <c r="F94" s="281">
        <v>0.260936700285614</v>
      </c>
      <c r="G94" s="231">
        <v>7.509030379114952</v>
      </c>
      <c r="H94" s="281">
        <v>0.19836475559719599</v>
      </c>
      <c r="I94" s="231">
        <v>7.8048055971809385</v>
      </c>
      <c r="J94" s="281">
        <v>0.20617819832963599</v>
      </c>
      <c r="K94" s="231">
        <v>7.2491213387704825</v>
      </c>
      <c r="L94" s="281">
        <v>0.19149878347264199</v>
      </c>
      <c r="M94" s="231">
        <v>0.4969635476561588</v>
      </c>
      <c r="N94" s="281">
        <v>1.3128200006449899E-2</v>
      </c>
    </row>
    <row r="95" spans="2:14" x14ac:dyDescent="0.25">
      <c r="B95" s="30">
        <v>917</v>
      </c>
      <c r="C95" s="3" t="s">
        <v>21</v>
      </c>
      <c r="D95" s="110" t="s">
        <v>60</v>
      </c>
      <c r="E95" s="233">
        <v>0.74054291964376595</v>
      </c>
      <c r="F95" s="281">
        <v>0.31856377988917201</v>
      </c>
      <c r="G95" s="231">
        <v>0.5221767625974002</v>
      </c>
      <c r="H95" s="281">
        <v>0.22462790319207795</v>
      </c>
      <c r="I95" s="231">
        <v>0.66807859867714137</v>
      </c>
      <c r="J95" s="281">
        <v>0.28739136924032699</v>
      </c>
      <c r="K95" s="231">
        <v>0.35797029649830081</v>
      </c>
      <c r="L95" s="281">
        <v>0.153990224895274</v>
      </c>
      <c r="M95" s="231">
        <v>6.8928000332819182E-3</v>
      </c>
      <c r="N95" s="281">
        <v>2.9651170436938001E-3</v>
      </c>
    </row>
    <row r="96" spans="2:14" x14ac:dyDescent="0.25">
      <c r="B96" s="30">
        <v>917</v>
      </c>
      <c r="C96" s="3" t="s">
        <v>21</v>
      </c>
      <c r="D96" s="110" t="s">
        <v>61</v>
      </c>
      <c r="E96" s="233">
        <v>0.1670201</v>
      </c>
      <c r="F96" s="281">
        <v>0.13</v>
      </c>
      <c r="G96" s="231">
        <v>0.2055632</v>
      </c>
      <c r="H96" s="281">
        <v>0.16</v>
      </c>
      <c r="I96" s="231">
        <v>0.2826494</v>
      </c>
      <c r="J96" s="281">
        <v>0.22</v>
      </c>
      <c r="K96" s="231">
        <v>0.12847700000000001</v>
      </c>
      <c r="L96" s="281">
        <v>0.1</v>
      </c>
      <c r="M96" s="231">
        <v>6.4238500000000004E-2</v>
      </c>
      <c r="N96" s="281">
        <v>0.05</v>
      </c>
    </row>
    <row r="97" spans="2:14" ht="15.75" thickBot="1" x14ac:dyDescent="0.3">
      <c r="B97" s="31">
        <v>917</v>
      </c>
      <c r="C97" s="4" t="s">
        <v>21</v>
      </c>
      <c r="D97" s="127" t="s">
        <v>62</v>
      </c>
      <c r="E97" s="240">
        <v>0</v>
      </c>
      <c r="F97" s="286">
        <v>0</v>
      </c>
      <c r="G97" s="238">
        <v>4.6608179871708991E-3</v>
      </c>
      <c r="H97" s="286">
        <v>2.1135291952181401E-3</v>
      </c>
      <c r="I97" s="238">
        <v>0.13707241763347913</v>
      </c>
      <c r="J97" s="286">
        <v>6.2157878150342204E-2</v>
      </c>
      <c r="K97" s="238">
        <v>0</v>
      </c>
      <c r="L97" s="286">
        <v>0</v>
      </c>
      <c r="M97" s="238">
        <v>1.2477681562421598E-2</v>
      </c>
      <c r="N97" s="286">
        <v>5.6582222999059508E-3</v>
      </c>
    </row>
    <row r="98" spans="2:14" x14ac:dyDescent="0.25">
      <c r="B98" s="162">
        <v>918</v>
      </c>
      <c r="C98" s="282" t="s">
        <v>22</v>
      </c>
      <c r="D98" s="110" t="s">
        <v>58</v>
      </c>
      <c r="E98" s="233">
        <v>5.0754625824758657</v>
      </c>
      <c r="F98" s="281">
        <v>0.37898080870313505</v>
      </c>
      <c r="G98" s="231">
        <v>4.6285623426376805</v>
      </c>
      <c r="H98" s="281">
        <v>0.34561111844312298</v>
      </c>
      <c r="I98" s="231">
        <v>1.3320142076538044</v>
      </c>
      <c r="J98" s="281">
        <v>9.9460455755040506E-2</v>
      </c>
      <c r="K98" s="231">
        <v>1.1985917361616516</v>
      </c>
      <c r="L98" s="281">
        <v>8.9497904495210084E-2</v>
      </c>
      <c r="M98" s="231">
        <v>3.1835132592128043E-2</v>
      </c>
      <c r="N98" s="281">
        <v>2.3771043720414594E-3</v>
      </c>
    </row>
    <row r="99" spans="2:14" x14ac:dyDescent="0.25">
      <c r="B99" s="30">
        <v>918</v>
      </c>
      <c r="C99" s="3" t="s">
        <v>22</v>
      </c>
      <c r="D99" s="110" t="s">
        <v>59</v>
      </c>
      <c r="E99" s="233">
        <v>4.6508282962793279</v>
      </c>
      <c r="F99" s="281">
        <v>0.21404976282812602</v>
      </c>
      <c r="G99" s="231">
        <v>4.7826018736962617</v>
      </c>
      <c r="H99" s="281">
        <v>0.220114511125902</v>
      </c>
      <c r="I99" s="231">
        <v>4.6163879830119043</v>
      </c>
      <c r="J99" s="281">
        <v>0.21246468154432202</v>
      </c>
      <c r="K99" s="231">
        <v>4.9242960931640027</v>
      </c>
      <c r="L99" s="281">
        <v>0.22663584714156401</v>
      </c>
      <c r="M99" s="231">
        <v>0.42548100867592675</v>
      </c>
      <c r="N99" s="281">
        <v>1.9582341723476102E-2</v>
      </c>
    </row>
    <row r="100" spans="2:14" x14ac:dyDescent="0.25">
      <c r="B100" s="30">
        <v>918</v>
      </c>
      <c r="C100" s="3" t="s">
        <v>22</v>
      </c>
      <c r="D100" s="110" t="s">
        <v>60</v>
      </c>
      <c r="E100" s="233">
        <v>0.50443769492353985</v>
      </c>
      <c r="F100" s="281">
        <v>0.172258277588134</v>
      </c>
      <c r="G100" s="231">
        <v>0.46121980154655889</v>
      </c>
      <c r="H100" s="281">
        <v>0.15749998345384097</v>
      </c>
      <c r="I100" s="231">
        <v>0.98138626510172144</v>
      </c>
      <c r="J100" s="281">
        <v>0.33512941117673301</v>
      </c>
      <c r="K100" s="231">
        <v>0.9584294961828882</v>
      </c>
      <c r="L100" s="281">
        <v>0.32729000204307096</v>
      </c>
      <c r="M100" s="231">
        <v>0</v>
      </c>
      <c r="N100" s="281">
        <v>0</v>
      </c>
    </row>
    <row r="101" spans="2:14" x14ac:dyDescent="0.25">
      <c r="B101" s="30">
        <v>918</v>
      </c>
      <c r="C101" s="3" t="s">
        <v>22</v>
      </c>
      <c r="D101" s="110" t="s">
        <v>61</v>
      </c>
      <c r="E101" s="233">
        <v>8.1992331671315755E-2</v>
      </c>
      <c r="F101" s="281">
        <v>2.9035448399294499E-2</v>
      </c>
      <c r="G101" s="231">
        <v>1.7075390978074433E-2</v>
      </c>
      <c r="H101" s="281">
        <v>6.0468049088925604E-3</v>
      </c>
      <c r="I101" s="231">
        <v>1.1129328459529904</v>
      </c>
      <c r="J101" s="281">
        <v>0.39411617601128607</v>
      </c>
      <c r="K101" s="231">
        <v>0</v>
      </c>
      <c r="L101" s="281">
        <v>0</v>
      </c>
      <c r="M101" s="231">
        <v>0.33103679296888827</v>
      </c>
      <c r="N101" s="281">
        <v>0.117228056875454</v>
      </c>
    </row>
    <row r="102" spans="2:14" ht="15.75" thickBot="1" x14ac:dyDescent="0.3">
      <c r="B102" s="31">
        <v>918</v>
      </c>
      <c r="C102" s="4" t="s">
        <v>22</v>
      </c>
      <c r="D102" s="127" t="s">
        <v>62</v>
      </c>
      <c r="E102" s="240">
        <v>1.7931388475825381</v>
      </c>
      <c r="F102" s="286">
        <v>0.30216060076647105</v>
      </c>
      <c r="G102" s="238">
        <v>0.12055402524148902</v>
      </c>
      <c r="H102" s="286">
        <v>2.0314476339015303E-2</v>
      </c>
      <c r="I102" s="238">
        <v>0.51541245462635255</v>
      </c>
      <c r="J102" s="286">
        <v>8.6851800206314819E-2</v>
      </c>
      <c r="K102" s="238">
        <v>0.20629946912125327</v>
      </c>
      <c r="L102" s="286">
        <v>3.47633824405294E-2</v>
      </c>
      <c r="M102" s="238">
        <v>0.226035312726142</v>
      </c>
      <c r="N102" s="286">
        <v>3.8089055947813005E-2</v>
      </c>
    </row>
    <row r="103" spans="2:14" x14ac:dyDescent="0.25">
      <c r="B103" s="162">
        <v>919</v>
      </c>
      <c r="C103" s="282" t="s">
        <v>23</v>
      </c>
      <c r="D103" s="110" t="s">
        <v>58</v>
      </c>
      <c r="E103" s="233">
        <v>4.384216108957748</v>
      </c>
      <c r="F103" s="281">
        <v>0.34405302651743902</v>
      </c>
      <c r="G103" s="231">
        <v>4.7681902546273616</v>
      </c>
      <c r="H103" s="281">
        <v>0.37418554362857298</v>
      </c>
      <c r="I103" s="231">
        <v>1.2509389137940001</v>
      </c>
      <c r="J103" s="281">
        <v>9.8167907006203481E-2</v>
      </c>
      <c r="K103" s="231">
        <v>1.2371359701217457</v>
      </c>
      <c r="L103" s="281">
        <v>9.7084715752107698E-2</v>
      </c>
      <c r="M103" s="231">
        <v>1.5468972713529974E-2</v>
      </c>
      <c r="N103" s="281">
        <v>1.2139335167195701E-3</v>
      </c>
    </row>
    <row r="104" spans="2:14" x14ac:dyDescent="0.25">
      <c r="B104" s="30">
        <v>919</v>
      </c>
      <c r="C104" s="3" t="s">
        <v>23</v>
      </c>
      <c r="D104" s="110" t="s">
        <v>59</v>
      </c>
      <c r="E104" s="233">
        <v>4.8362438040365978</v>
      </c>
      <c r="F104" s="281">
        <v>0.20994951672095</v>
      </c>
      <c r="G104" s="231">
        <v>4.6954040152356384</v>
      </c>
      <c r="H104" s="281">
        <v>0.20383542347173</v>
      </c>
      <c r="I104" s="231">
        <v>6.5858913922544504</v>
      </c>
      <c r="J104" s="281">
        <v>0.28590467540664599</v>
      </c>
      <c r="K104" s="231">
        <v>4.1213486808212618</v>
      </c>
      <c r="L104" s="281">
        <v>0.17891471125891997</v>
      </c>
      <c r="M104" s="231">
        <v>0.14374144129624095</v>
      </c>
      <c r="N104" s="281">
        <v>6.2400588877942796E-3</v>
      </c>
    </row>
    <row r="105" spans="2:14" x14ac:dyDescent="0.25">
      <c r="B105" s="30">
        <v>919</v>
      </c>
      <c r="C105" s="3" t="s">
        <v>23</v>
      </c>
      <c r="D105" s="110" t="s">
        <v>60</v>
      </c>
      <c r="E105" s="233">
        <v>0.41622904970671781</v>
      </c>
      <c r="F105" s="281">
        <v>0.16870708127397699</v>
      </c>
      <c r="G105" s="231">
        <v>0.42901761502227448</v>
      </c>
      <c r="H105" s="281">
        <v>0.17389057706695302</v>
      </c>
      <c r="I105" s="231">
        <v>0.7490941855879073</v>
      </c>
      <c r="J105" s="281">
        <v>0.30362487610821604</v>
      </c>
      <c r="K105" s="231">
        <v>0.70504548620693541</v>
      </c>
      <c r="L105" s="281">
        <v>0.28577093844645302</v>
      </c>
      <c r="M105" s="231">
        <v>4.9406872790878631E-3</v>
      </c>
      <c r="N105" s="281">
        <v>2.00257269628273E-3</v>
      </c>
    </row>
    <row r="106" spans="2:14" x14ac:dyDescent="0.25">
      <c r="B106" s="30">
        <v>919</v>
      </c>
      <c r="C106" s="3" t="s">
        <v>23</v>
      </c>
      <c r="D106" s="110" t="s">
        <v>61</v>
      </c>
      <c r="E106" s="233">
        <v>3.9367453204229186E-2</v>
      </c>
      <c r="F106" s="281">
        <v>1.5332035084173599E-2</v>
      </c>
      <c r="G106" s="231">
        <v>4.2013788490122314E-2</v>
      </c>
      <c r="H106" s="281">
        <v>1.6362675934556099E-2</v>
      </c>
      <c r="I106" s="231">
        <v>0.21311189451142443</v>
      </c>
      <c r="J106" s="281">
        <v>8.2998486758926196E-2</v>
      </c>
      <c r="K106" s="231">
        <v>0.25661185214424104</v>
      </c>
      <c r="L106" s="281">
        <v>9.9939965627941801E-2</v>
      </c>
      <c r="M106" s="231">
        <v>0.54596033539924227</v>
      </c>
      <c r="N106" s="281">
        <v>0.21262952859772799</v>
      </c>
    </row>
    <row r="107" spans="2:14" ht="15.75" thickBot="1" x14ac:dyDescent="0.3">
      <c r="B107" s="31">
        <v>919</v>
      </c>
      <c r="C107" s="4" t="s">
        <v>23</v>
      </c>
      <c r="D107" s="127" t="s">
        <v>62</v>
      </c>
      <c r="E107" s="240">
        <v>0</v>
      </c>
      <c r="F107" s="286">
        <v>0</v>
      </c>
      <c r="G107" s="238">
        <v>9.5176567644339641E-2</v>
      </c>
      <c r="H107" s="286">
        <v>3.8242872957536603E-2</v>
      </c>
      <c r="I107" s="238">
        <v>0.25876867647856094</v>
      </c>
      <c r="J107" s="286">
        <v>0.103975777493254</v>
      </c>
      <c r="K107" s="238">
        <v>0.36510074986269397</v>
      </c>
      <c r="L107" s="286">
        <v>0.146701041435704</v>
      </c>
      <c r="M107" s="238">
        <v>0</v>
      </c>
      <c r="N107" s="286">
        <v>0</v>
      </c>
    </row>
    <row r="108" spans="2:14" x14ac:dyDescent="0.25">
      <c r="B108" s="162">
        <v>920</v>
      </c>
      <c r="C108" s="282" t="s">
        <v>24</v>
      </c>
      <c r="D108" s="110" t="s">
        <v>58</v>
      </c>
      <c r="E108" s="233">
        <v>4.1119742965483841</v>
      </c>
      <c r="F108" s="288">
        <v>0.25375383357966602</v>
      </c>
      <c r="G108" s="231">
        <v>8.9754535313310519</v>
      </c>
      <c r="H108" s="288">
        <v>0.55388374961468001</v>
      </c>
      <c r="I108" s="231">
        <v>0.87276054061278086</v>
      </c>
      <c r="J108" s="288">
        <v>5.3858880675264703E-2</v>
      </c>
      <c r="K108" s="231">
        <v>1.2037425435391311</v>
      </c>
      <c r="L108" s="288">
        <v>7.4284093974612803E-2</v>
      </c>
      <c r="M108" s="231">
        <v>2.5438555479666373E-4</v>
      </c>
      <c r="N108" s="288">
        <v>1.5698373842251001E-5</v>
      </c>
    </row>
    <row r="109" spans="2:14" x14ac:dyDescent="0.25">
      <c r="B109" s="30">
        <v>920</v>
      </c>
      <c r="C109" s="3" t="s">
        <v>24</v>
      </c>
      <c r="D109" s="110" t="s">
        <v>59</v>
      </c>
      <c r="E109" s="233">
        <v>4.5227478508736247</v>
      </c>
      <c r="F109" s="288">
        <v>0.16008208250946898</v>
      </c>
      <c r="G109" s="231">
        <v>7.6620462069162061</v>
      </c>
      <c r="H109" s="288">
        <v>0.27119714685177498</v>
      </c>
      <c r="I109" s="231">
        <v>4.4639461002247574</v>
      </c>
      <c r="J109" s="288">
        <v>0.15800080205576097</v>
      </c>
      <c r="K109" s="231">
        <v>6.6388682967240786</v>
      </c>
      <c r="L109" s="288">
        <v>0.234981895406881</v>
      </c>
      <c r="M109" s="231">
        <v>1.7957733094786539</v>
      </c>
      <c r="N109" s="288">
        <v>6.3561166922169995E-2</v>
      </c>
    </row>
    <row r="110" spans="2:14" x14ac:dyDescent="0.25">
      <c r="B110" s="30">
        <v>920</v>
      </c>
      <c r="C110" s="3" t="s">
        <v>24</v>
      </c>
      <c r="D110" s="110" t="s">
        <v>60</v>
      </c>
      <c r="E110" s="233">
        <v>0.73938877969596761</v>
      </c>
      <c r="F110" s="288">
        <v>0.15929095270015997</v>
      </c>
      <c r="G110" s="231">
        <v>0.43133921839735939</v>
      </c>
      <c r="H110" s="288">
        <v>9.2925990929575999E-2</v>
      </c>
      <c r="I110" s="231">
        <v>0.74383073862275695</v>
      </c>
      <c r="J110" s="288">
        <v>0.160247910512793</v>
      </c>
      <c r="K110" s="231">
        <v>0.57661949733003004</v>
      </c>
      <c r="L110" s="288">
        <v>0.124224591442889</v>
      </c>
      <c r="M110" s="231">
        <v>1.5887662070227359E-2</v>
      </c>
      <c r="N110" s="288">
        <v>3.4227741843544696E-3</v>
      </c>
    </row>
    <row r="111" spans="2:14" x14ac:dyDescent="0.25">
      <c r="B111" s="30">
        <v>920</v>
      </c>
      <c r="C111" s="3" t="s">
        <v>24</v>
      </c>
      <c r="D111" s="110" t="s">
        <v>61</v>
      </c>
      <c r="E111" s="233">
        <v>0</v>
      </c>
      <c r="F111" s="288">
        <v>0</v>
      </c>
      <c r="G111" s="231">
        <v>0</v>
      </c>
      <c r="H111" s="288">
        <v>0</v>
      </c>
      <c r="I111" s="231">
        <v>0.68855610163606873</v>
      </c>
      <c r="J111" s="288">
        <v>0.74931832457593095</v>
      </c>
      <c r="K111" s="231">
        <v>2.8450974170803195E-3</v>
      </c>
      <c r="L111" s="288">
        <v>3.0961654754876099E-3</v>
      </c>
      <c r="M111" s="231">
        <v>0.16042016288822245</v>
      </c>
      <c r="N111" s="288">
        <v>0.17457657756278899</v>
      </c>
    </row>
    <row r="112" spans="2:14" ht="15.75" thickBot="1" x14ac:dyDescent="0.3">
      <c r="B112" s="31">
        <v>920</v>
      </c>
      <c r="C112" s="4" t="s">
        <v>24</v>
      </c>
      <c r="D112" s="127" t="s">
        <v>62</v>
      </c>
      <c r="E112" s="240">
        <v>2.0079182171000879E-3</v>
      </c>
      <c r="F112" s="286">
        <v>7.0651591030967205E-4</v>
      </c>
      <c r="G112" s="238">
        <v>2.1760688224958984E-3</v>
      </c>
      <c r="H112" s="286">
        <v>7.6568220355239212E-4</v>
      </c>
      <c r="I112" s="238">
        <v>4.4609415015479771E-3</v>
      </c>
      <c r="J112" s="286">
        <v>1.5696486634581199E-3</v>
      </c>
      <c r="K112" s="238">
        <v>1.5825953993654849E-3</v>
      </c>
      <c r="L112" s="286">
        <v>5.5685974643402E-4</v>
      </c>
      <c r="M112" s="238">
        <v>7.9129769968274235E-4</v>
      </c>
      <c r="N112" s="286">
        <v>2.7842987321700994E-4</v>
      </c>
    </row>
    <row r="113" spans="2:14" x14ac:dyDescent="0.25">
      <c r="B113" s="162">
        <v>921</v>
      </c>
      <c r="C113" s="282" t="s">
        <v>25</v>
      </c>
      <c r="D113" s="110" t="s">
        <v>58</v>
      </c>
      <c r="E113" s="233">
        <v>13.427246652510977</v>
      </c>
      <c r="F113" s="288">
        <v>0.45662519987862693</v>
      </c>
      <c r="G113" s="231">
        <v>9.1027481364261078</v>
      </c>
      <c r="H113" s="288">
        <v>0.30956042551456903</v>
      </c>
      <c r="I113" s="231">
        <v>3.1347357800673268</v>
      </c>
      <c r="J113" s="288">
        <v>0.106604085646423</v>
      </c>
      <c r="K113" s="231">
        <v>1.3515620887839701</v>
      </c>
      <c r="L113" s="288">
        <v>4.5963057424281598E-2</v>
      </c>
      <c r="M113" s="231">
        <v>7.3659351235717221E-2</v>
      </c>
      <c r="N113" s="288">
        <v>2.5049600153617098E-3</v>
      </c>
    </row>
    <row r="114" spans="2:14" x14ac:dyDescent="0.25">
      <c r="B114" s="30">
        <v>921</v>
      </c>
      <c r="C114" s="3" t="s">
        <v>25</v>
      </c>
      <c r="D114" s="110" t="s">
        <v>59</v>
      </c>
      <c r="E114" s="233">
        <v>14.339517366497004</v>
      </c>
      <c r="F114" s="288">
        <v>0.26109471131579604</v>
      </c>
      <c r="G114" s="231">
        <v>9.3045406379060225</v>
      </c>
      <c r="H114" s="288">
        <v>0.16941758147705599</v>
      </c>
      <c r="I114" s="231">
        <v>16.372390002319676</v>
      </c>
      <c r="J114" s="288">
        <v>0.29810936672058697</v>
      </c>
      <c r="K114" s="231">
        <v>6.4919922674459558</v>
      </c>
      <c r="L114" s="288">
        <v>0.118206547933995</v>
      </c>
      <c r="M114" s="231">
        <v>0.8649772355588442</v>
      </c>
      <c r="N114" s="288">
        <v>1.5749552501720099E-2</v>
      </c>
    </row>
    <row r="115" spans="2:14" x14ac:dyDescent="0.25">
      <c r="B115" s="30">
        <v>921</v>
      </c>
      <c r="C115" s="3" t="s">
        <v>25</v>
      </c>
      <c r="D115" s="110" t="s">
        <v>60</v>
      </c>
      <c r="E115" s="233">
        <v>0.4763250129334855</v>
      </c>
      <c r="F115" s="288">
        <v>0.13083479724376501</v>
      </c>
      <c r="G115" s="231">
        <v>4.179772692081004E-2</v>
      </c>
      <c r="H115" s="288">
        <v>1.1480810325822802E-2</v>
      </c>
      <c r="I115" s="231">
        <v>1.1662732498809154</v>
      </c>
      <c r="J115" s="288">
        <v>0.320346654145379</v>
      </c>
      <c r="K115" s="231">
        <v>1.4365599303226835</v>
      </c>
      <c r="L115" s="288">
        <v>0.39458777538212397</v>
      </c>
      <c r="M115" s="231">
        <v>9.6732725627748095E-3</v>
      </c>
      <c r="N115" s="288">
        <v>2.6570106966250103E-3</v>
      </c>
    </row>
    <row r="116" spans="2:14" x14ac:dyDescent="0.25">
      <c r="B116" s="30">
        <v>921</v>
      </c>
      <c r="C116" s="3" t="s">
        <v>25</v>
      </c>
      <c r="D116" s="110" t="s">
        <v>61</v>
      </c>
      <c r="E116" s="233">
        <v>0</v>
      </c>
      <c r="F116" s="288">
        <v>0</v>
      </c>
      <c r="G116" s="231">
        <v>0</v>
      </c>
      <c r="H116" s="288">
        <v>0</v>
      </c>
      <c r="I116" s="231">
        <v>0.23944360800470774</v>
      </c>
      <c r="J116" s="288">
        <v>0.13225494374648999</v>
      </c>
      <c r="K116" s="231">
        <v>0.78551319599764624</v>
      </c>
      <c r="L116" s="288">
        <v>0.43387252812675509</v>
      </c>
      <c r="M116" s="231">
        <v>0</v>
      </c>
      <c r="N116" s="288">
        <v>0</v>
      </c>
    </row>
    <row r="117" spans="2:14" ht="15.75" thickBot="1" x14ac:dyDescent="0.3">
      <c r="B117" s="31">
        <v>921</v>
      </c>
      <c r="C117" s="4" t="s">
        <v>25</v>
      </c>
      <c r="D117" s="127" t="s">
        <v>62</v>
      </c>
      <c r="E117" s="240">
        <v>0.23681670355101297</v>
      </c>
      <c r="F117" s="286">
        <v>4.9541274206885699E-2</v>
      </c>
      <c r="G117" s="238">
        <v>0.48088514168482482</v>
      </c>
      <c r="H117" s="286">
        <v>0.10059958739816301</v>
      </c>
      <c r="I117" s="238">
        <v>0.39409615339090637</v>
      </c>
      <c r="J117" s="286">
        <v>8.2443616967297614E-2</v>
      </c>
      <c r="K117" s="238">
        <v>0</v>
      </c>
      <c r="L117" s="286">
        <v>0</v>
      </c>
      <c r="M117" s="238">
        <v>5.9819538424354592E-2</v>
      </c>
      <c r="N117" s="286">
        <v>1.25140503671098E-2</v>
      </c>
    </row>
    <row r="118" spans="2:14" x14ac:dyDescent="0.25">
      <c r="B118" s="162">
        <v>922</v>
      </c>
      <c r="C118" s="282" t="s">
        <v>26</v>
      </c>
      <c r="D118" s="110" t="s">
        <v>58</v>
      </c>
      <c r="E118" s="233">
        <v>12.405479709459511</v>
      </c>
      <c r="F118" s="288">
        <v>0.50011226227281702</v>
      </c>
      <c r="G118" s="231">
        <v>8.6940267807107361</v>
      </c>
      <c r="H118" s="288">
        <v>0.35048942107786801</v>
      </c>
      <c r="I118" s="231">
        <v>2.0455318853670859</v>
      </c>
      <c r="J118" s="288">
        <v>8.2463201964052407E-2</v>
      </c>
      <c r="K118" s="231">
        <v>0.82384789492121424</v>
      </c>
      <c r="L118" s="288">
        <v>3.3212454830229006E-2</v>
      </c>
      <c r="M118" s="231">
        <v>1.3343684682542177E-2</v>
      </c>
      <c r="N118" s="288">
        <v>5.3793488764103999E-4</v>
      </c>
    </row>
    <row r="119" spans="2:14" x14ac:dyDescent="0.25">
      <c r="B119" s="30">
        <v>922</v>
      </c>
      <c r="C119" s="3" t="s">
        <v>26</v>
      </c>
      <c r="D119" s="110" t="s">
        <v>59</v>
      </c>
      <c r="E119" s="233">
        <v>11.24343013078826</v>
      </c>
      <c r="F119" s="288">
        <v>0.27077556737842201</v>
      </c>
      <c r="G119" s="231">
        <v>8.8684631837023566</v>
      </c>
      <c r="H119" s="288">
        <v>0.21357923003994303</v>
      </c>
      <c r="I119" s="231">
        <v>9.6706843604086981</v>
      </c>
      <c r="J119" s="288">
        <v>0.23289912545965297</v>
      </c>
      <c r="K119" s="231">
        <v>7.1135818089443168</v>
      </c>
      <c r="L119" s="288">
        <v>0.17131641572042899</v>
      </c>
      <c r="M119" s="231">
        <v>0.34652235457484065</v>
      </c>
      <c r="N119" s="288">
        <v>8.3452990838064588E-3</v>
      </c>
    </row>
    <row r="120" spans="2:14" x14ac:dyDescent="0.25">
      <c r="B120" s="30">
        <v>922</v>
      </c>
      <c r="C120" s="3" t="s">
        <v>26</v>
      </c>
      <c r="D120" s="110" t="s">
        <v>60</v>
      </c>
      <c r="E120" s="233">
        <v>1.9649194927820341</v>
      </c>
      <c r="F120" s="288">
        <v>0.59499382052616989</v>
      </c>
      <c r="G120" s="231">
        <v>0.20776580730471816</v>
      </c>
      <c r="H120" s="288">
        <v>6.2913199200803696E-2</v>
      </c>
      <c r="I120" s="231">
        <v>0.58610354667564379</v>
      </c>
      <c r="J120" s="288">
        <v>0.17747698556684</v>
      </c>
      <c r="K120" s="231">
        <v>0.38948019360287328</v>
      </c>
      <c r="L120" s="288">
        <v>0.11793781336198099</v>
      </c>
      <c r="M120" s="231">
        <v>0</v>
      </c>
      <c r="N120" s="288">
        <v>0</v>
      </c>
    </row>
    <row r="121" spans="2:14" x14ac:dyDescent="0.25">
      <c r="B121" s="30">
        <v>922</v>
      </c>
      <c r="C121" s="3" t="s">
        <v>26</v>
      </c>
      <c r="D121" s="110" t="s">
        <v>61</v>
      </c>
      <c r="E121" s="233">
        <v>3.797788316108565E-3</v>
      </c>
      <c r="F121" s="288">
        <v>1.2224194555483701E-3</v>
      </c>
      <c r="G121" s="231">
        <v>1.9864189249972777</v>
      </c>
      <c r="H121" s="288">
        <v>0.63938190827714791</v>
      </c>
      <c r="I121" s="231">
        <v>1.1139264018164929</v>
      </c>
      <c r="J121" s="288">
        <v>0.35854692054683401</v>
      </c>
      <c r="K121" s="231">
        <v>0</v>
      </c>
      <c r="L121" s="288">
        <v>0</v>
      </c>
      <c r="M121" s="231">
        <v>0</v>
      </c>
      <c r="N121" s="288">
        <v>0</v>
      </c>
    </row>
    <row r="122" spans="2:14" ht="15.75" thickBot="1" x14ac:dyDescent="0.3">
      <c r="B122" s="31">
        <v>922</v>
      </c>
      <c r="C122" s="4" t="s">
        <v>26</v>
      </c>
      <c r="D122" s="127" t="s">
        <v>62</v>
      </c>
      <c r="E122" s="240">
        <v>0.22545470610871107</v>
      </c>
      <c r="F122" s="286">
        <v>4.3604549343713703E-2</v>
      </c>
      <c r="G122" s="238">
        <v>0</v>
      </c>
      <c r="H122" s="286">
        <v>0</v>
      </c>
      <c r="I122" s="238">
        <v>0.25114137699543782</v>
      </c>
      <c r="J122" s="286">
        <v>4.8572534831743105E-2</v>
      </c>
      <c r="K122" s="238">
        <v>0.13632171950922942</v>
      </c>
      <c r="L122" s="286">
        <v>2.6365593548949299E-2</v>
      </c>
      <c r="M122" s="238">
        <v>2.9469641877543088E-2</v>
      </c>
      <c r="N122" s="286">
        <v>5.6996390785973893E-3</v>
      </c>
    </row>
    <row r="123" spans="2:14" x14ac:dyDescent="0.25">
      <c r="B123" s="162">
        <v>923</v>
      </c>
      <c r="C123" s="282" t="s">
        <v>27</v>
      </c>
      <c r="D123" s="110" t="s">
        <v>58</v>
      </c>
      <c r="E123" s="233">
        <v>31.493779047235677</v>
      </c>
      <c r="F123" s="288">
        <v>0.52928692895861595</v>
      </c>
      <c r="G123" s="231">
        <v>19.224003887146775</v>
      </c>
      <c r="H123" s="288">
        <v>0.32308012209190601</v>
      </c>
      <c r="I123" s="231">
        <v>3.16081704479133</v>
      </c>
      <c r="J123" s="288">
        <v>5.3120939984002795E-2</v>
      </c>
      <c r="K123" s="231">
        <v>2.3828775532072988</v>
      </c>
      <c r="L123" s="288">
        <v>4.0046827671264003E-2</v>
      </c>
      <c r="M123" s="231">
        <v>8.2035285354755294E-2</v>
      </c>
      <c r="N123" s="288">
        <v>1.3786914611466198E-3</v>
      </c>
    </row>
    <row r="124" spans="2:14" x14ac:dyDescent="0.25">
      <c r="B124" s="30">
        <v>923</v>
      </c>
      <c r="C124" s="3" t="s">
        <v>27</v>
      </c>
      <c r="D124" s="110" t="s">
        <v>59</v>
      </c>
      <c r="E124" s="233">
        <v>40.294316985094326</v>
      </c>
      <c r="F124" s="288">
        <v>0.36192348581557737</v>
      </c>
      <c r="G124" s="231">
        <v>20.089350180195975</v>
      </c>
      <c r="H124" s="288">
        <v>0.18044250874573559</v>
      </c>
      <c r="I124" s="231">
        <v>17.95436973578925</v>
      </c>
      <c r="J124" s="288">
        <v>0.16126611806827082</v>
      </c>
      <c r="K124" s="231">
        <v>8.6017475250128594</v>
      </c>
      <c r="L124" s="288">
        <v>7.7260881466480621E-2</v>
      </c>
      <c r="M124" s="231">
        <v>2.2393808405781734</v>
      </c>
      <c r="N124" s="288">
        <v>2.0114114856208749E-2</v>
      </c>
    </row>
    <row r="125" spans="2:14" x14ac:dyDescent="0.25">
      <c r="B125" s="30">
        <v>923</v>
      </c>
      <c r="C125" s="3" t="s">
        <v>27</v>
      </c>
      <c r="D125" s="110" t="s">
        <v>60</v>
      </c>
      <c r="E125" s="233">
        <v>2.339599870500809</v>
      </c>
      <c r="F125" s="288">
        <v>0.38507494947097598</v>
      </c>
      <c r="G125" s="231">
        <v>0.70722382759819957</v>
      </c>
      <c r="H125" s="288">
        <v>0.11640203229227901</v>
      </c>
      <c r="I125" s="231">
        <v>0.9840881599309409</v>
      </c>
      <c r="J125" s="288">
        <v>0.16197115722154498</v>
      </c>
      <c r="K125" s="231">
        <v>1.1121529896270872</v>
      </c>
      <c r="L125" s="288">
        <v>0.18304935886022797</v>
      </c>
      <c r="M125" s="231">
        <v>6.3752764785315608E-3</v>
      </c>
      <c r="N125" s="288">
        <v>1.0493073190795399E-3</v>
      </c>
    </row>
    <row r="126" spans="2:14" x14ac:dyDescent="0.25">
      <c r="B126" s="30">
        <v>923</v>
      </c>
      <c r="C126" s="3" t="s">
        <v>27</v>
      </c>
      <c r="D126" s="110" t="s">
        <v>61</v>
      </c>
      <c r="E126" s="233">
        <v>0</v>
      </c>
      <c r="F126" s="288" t="s">
        <v>175</v>
      </c>
      <c r="G126" s="231">
        <v>0</v>
      </c>
      <c r="H126" s="288" t="s">
        <v>175</v>
      </c>
      <c r="I126" s="231">
        <v>0</v>
      </c>
      <c r="J126" s="288" t="s">
        <v>175</v>
      </c>
      <c r="K126" s="231">
        <v>0</v>
      </c>
      <c r="L126" s="288" t="s">
        <v>175</v>
      </c>
      <c r="M126" s="231">
        <v>0</v>
      </c>
      <c r="N126" s="288" t="s">
        <v>175</v>
      </c>
    </row>
    <row r="127" spans="2:14" ht="15.75" thickBot="1" x14ac:dyDescent="0.3">
      <c r="B127" s="31">
        <v>923</v>
      </c>
      <c r="C127" s="4" t="s">
        <v>27</v>
      </c>
      <c r="D127" s="127" t="s">
        <v>62</v>
      </c>
      <c r="E127" s="240">
        <v>4.0760552118972884</v>
      </c>
      <c r="F127" s="286">
        <v>0.36153446167017511</v>
      </c>
      <c r="G127" s="238">
        <v>1.1768191984590459</v>
      </c>
      <c r="H127" s="286">
        <v>0.10438050352119205</v>
      </c>
      <c r="I127" s="238">
        <v>0.38911786090916023</v>
      </c>
      <c r="J127" s="286">
        <v>3.4513643475540895E-2</v>
      </c>
      <c r="K127" s="238">
        <v>3.2645828435385639E-3</v>
      </c>
      <c r="L127" s="286">
        <v>2.8955917904925209E-4</v>
      </c>
      <c r="M127" s="238">
        <v>0</v>
      </c>
      <c r="N127" s="286">
        <v>0</v>
      </c>
    </row>
    <row r="128" spans="2:14" x14ac:dyDescent="0.25">
      <c r="B128" s="162">
        <v>924</v>
      </c>
      <c r="C128" s="282" t="s">
        <v>28</v>
      </c>
      <c r="D128" s="110" t="s">
        <v>58</v>
      </c>
      <c r="E128" s="233">
        <v>0.8066874859930494</v>
      </c>
      <c r="F128" s="288">
        <v>0.238281430476703</v>
      </c>
      <c r="G128" s="231">
        <v>0.61687857488402076</v>
      </c>
      <c r="H128" s="288">
        <v>0.18221518469800699</v>
      </c>
      <c r="I128" s="231">
        <v>0.55658215385711141</v>
      </c>
      <c r="J128" s="288">
        <v>0.16440467231943601</v>
      </c>
      <c r="K128" s="231">
        <v>0.65772070843445607</v>
      </c>
      <c r="L128" s="288">
        <v>0.19427923945911199</v>
      </c>
      <c r="M128" s="231">
        <v>1.0947437925497188E-2</v>
      </c>
      <c r="N128" s="288">
        <v>3.2336824535354899E-3</v>
      </c>
    </row>
    <row r="129" spans="2:14" x14ac:dyDescent="0.25">
      <c r="B129" s="30">
        <v>924</v>
      </c>
      <c r="C129" s="3" t="s">
        <v>28</v>
      </c>
      <c r="D129" s="110" t="s">
        <v>59</v>
      </c>
      <c r="E129" s="233">
        <v>1.433104569602883</v>
      </c>
      <c r="F129" s="288">
        <v>0.20538027971568201</v>
      </c>
      <c r="G129" s="231">
        <v>1.2071850069597045</v>
      </c>
      <c r="H129" s="288">
        <v>0.17300342184148101</v>
      </c>
      <c r="I129" s="231">
        <v>1.2515240749377039</v>
      </c>
      <c r="J129" s="288">
        <v>0.17935771752709001</v>
      </c>
      <c r="K129" s="231">
        <v>1.7540991326603022</v>
      </c>
      <c r="L129" s="288">
        <v>0.25138247281887904</v>
      </c>
      <c r="M129" s="231">
        <v>0.15419453551313686</v>
      </c>
      <c r="N129" s="288">
        <v>2.2097840943381498E-2</v>
      </c>
    </row>
    <row r="130" spans="2:14" x14ac:dyDescent="0.25">
      <c r="B130" s="30">
        <v>924</v>
      </c>
      <c r="C130" s="3" t="s">
        <v>28</v>
      </c>
      <c r="D130" s="110" t="s">
        <v>60</v>
      </c>
      <c r="E130" s="233">
        <v>0.65009109527173037</v>
      </c>
      <c r="F130" s="288">
        <v>0.33722790573037498</v>
      </c>
      <c r="G130" s="231">
        <v>0.19930255215504561</v>
      </c>
      <c r="H130" s="288">
        <v>0.103386098900296</v>
      </c>
      <c r="I130" s="231">
        <v>0.2499414198602222</v>
      </c>
      <c r="J130" s="288">
        <v>0.12965447794590698</v>
      </c>
      <c r="K130" s="231">
        <v>0.46270525807484258</v>
      </c>
      <c r="L130" s="288">
        <v>0.240023477149445</v>
      </c>
      <c r="M130" s="231">
        <v>1.8345883658168837E-4</v>
      </c>
      <c r="N130" s="288">
        <v>9.516733839018979E-5</v>
      </c>
    </row>
    <row r="131" spans="2:14" x14ac:dyDescent="0.25">
      <c r="B131" s="30">
        <v>924</v>
      </c>
      <c r="C131" s="3" t="s">
        <v>28</v>
      </c>
      <c r="D131" s="110" t="s">
        <v>61</v>
      </c>
      <c r="E131" s="233">
        <v>0</v>
      </c>
      <c r="F131" s="288" t="s">
        <v>175</v>
      </c>
      <c r="G131" s="231">
        <v>0</v>
      </c>
      <c r="H131" s="288" t="s">
        <v>175</v>
      </c>
      <c r="I131" s="231">
        <v>0</v>
      </c>
      <c r="J131" s="288" t="s">
        <v>175</v>
      </c>
      <c r="K131" s="231">
        <v>0</v>
      </c>
      <c r="L131" s="288" t="s">
        <v>175</v>
      </c>
      <c r="M131" s="231">
        <v>0</v>
      </c>
      <c r="N131" s="288" t="s">
        <v>175</v>
      </c>
    </row>
    <row r="132" spans="2:14" ht="15.75" thickBot="1" x14ac:dyDescent="0.3">
      <c r="B132" s="31">
        <v>924</v>
      </c>
      <c r="C132" s="4" t="s">
        <v>28</v>
      </c>
      <c r="D132" s="289" t="s">
        <v>62</v>
      </c>
      <c r="E132" s="240">
        <v>1.5765922649625703E-3</v>
      </c>
      <c r="F132" s="286">
        <v>1.01035109646162E-3</v>
      </c>
      <c r="G132" s="238">
        <v>5.0450952478802193E-3</v>
      </c>
      <c r="H132" s="286">
        <v>3.2331235086771803E-3</v>
      </c>
      <c r="I132" s="238">
        <v>0</v>
      </c>
      <c r="J132" s="286">
        <v>0</v>
      </c>
      <c r="K132" s="238">
        <v>0</v>
      </c>
      <c r="L132" s="286">
        <v>0</v>
      </c>
      <c r="M132" s="238">
        <v>0</v>
      </c>
      <c r="N132" s="286">
        <v>0</v>
      </c>
    </row>
    <row r="133" spans="2:14" ht="6" customHeight="1" x14ac:dyDescent="0.25"/>
    <row r="134" spans="2:14" ht="23.25" customHeight="1" x14ac:dyDescent="0.25">
      <c r="B134" s="407" t="s">
        <v>133</v>
      </c>
      <c r="C134" s="407"/>
      <c r="D134" s="407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</row>
    <row r="135" spans="2:14" ht="12" customHeight="1" x14ac:dyDescent="0.25">
      <c r="B135" s="39" t="s">
        <v>132</v>
      </c>
    </row>
    <row r="136" spans="2:14" ht="12" customHeight="1" x14ac:dyDescent="0.25">
      <c r="B136" s="39" t="s">
        <v>136</v>
      </c>
    </row>
    <row r="137" spans="2:14" ht="15.75" customHeight="1" x14ac:dyDescent="0.25"/>
  </sheetData>
  <sheetProtection algorithmName="SHA-512" hashValue="ih1lFLB7Tds4BnhswI9dK95cRdvDyGCkKdl/NZIHJkuYdlSEoyC3TW6pbv65qlY95MQeS6OPB7NkpVHvE6rMXw==" saltValue="dlMCD179c9kWvpbfElSFjw==" spinCount="100000" sheet="1" objects="1" scenarios="1"/>
  <mergeCells count="8">
    <mergeCell ref="B134:N134"/>
    <mergeCell ref="B7:B11"/>
    <mergeCell ref="C7:C11"/>
    <mergeCell ref="M4:N4"/>
    <mergeCell ref="E4:F4"/>
    <mergeCell ref="G4:H4"/>
    <mergeCell ref="I4:J4"/>
    <mergeCell ref="K4:L4"/>
  </mergeCells>
  <pageMargins left="0.19685039370078741" right="0.19685039370078741" top="0.19685039370078741" bottom="0.19685039370078741" header="0.31496062992125984" footer="0.31496062992125984"/>
  <pageSetup paperSize="9" scale="80" orientation="portrait" r:id="rId1"/>
  <rowBreaks count="1" manualBreakCount="1">
    <brk id="67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2"/>
  <dimension ref="A1:AF67"/>
  <sheetViews>
    <sheetView workbookViewId="0">
      <selection activeCell="N21" sqref="N21"/>
    </sheetView>
  </sheetViews>
  <sheetFormatPr defaultColWidth="9.140625" defaultRowHeight="15" x14ac:dyDescent="0.25"/>
  <cols>
    <col min="1" max="1" width="23" style="1" customWidth="1"/>
    <col min="2" max="8" width="9.140625" style="1"/>
    <col min="9" max="9" width="12.5703125" style="1" bestFit="1" customWidth="1"/>
    <col min="10" max="16384" width="9.140625" style="1"/>
  </cols>
  <sheetData>
    <row r="1" spans="1:32" ht="7.5" customHeight="1" x14ac:dyDescent="0.25"/>
    <row r="2" spans="1:32" ht="7.5" customHeight="1" x14ac:dyDescent="0.25"/>
    <row r="3" spans="1:32" ht="7.5" customHeight="1" x14ac:dyDescent="0.25"/>
    <row r="4" spans="1:32" ht="7.5" customHeight="1" x14ac:dyDescent="0.25"/>
    <row r="5" spans="1:32" ht="7.5" customHeight="1" x14ac:dyDescent="0.25"/>
    <row r="6" spans="1:32" ht="7.5" customHeight="1" x14ac:dyDescent="0.25"/>
    <row r="7" spans="1:32" ht="7.5" customHeight="1" x14ac:dyDescent="0.25"/>
    <row r="8" spans="1:32" ht="7.5" customHeight="1" x14ac:dyDescent="0.25"/>
    <row r="9" spans="1:32" ht="7.5" customHeight="1" x14ac:dyDescent="0.25"/>
    <row r="10" spans="1:32" ht="7.5" customHeight="1" x14ac:dyDescent="0.25"/>
    <row r="11" spans="1:32" ht="108" x14ac:dyDescent="0.25">
      <c r="A11" s="2"/>
      <c r="B11" s="25" t="s">
        <v>98</v>
      </c>
      <c r="C11" s="25"/>
      <c r="D11" s="25" t="s">
        <v>99</v>
      </c>
      <c r="E11" s="25"/>
      <c r="F11" s="25" t="s">
        <v>100</v>
      </c>
      <c r="G11" s="25"/>
      <c r="H11" s="25" t="s">
        <v>101</v>
      </c>
      <c r="I11" s="25"/>
      <c r="J11" s="25" t="s">
        <v>102</v>
      </c>
      <c r="K11" s="25"/>
      <c r="L11" s="25" t="s">
        <v>103</v>
      </c>
      <c r="M11" s="25"/>
      <c r="N11" s="25" t="s">
        <v>104</v>
      </c>
      <c r="O11" s="25"/>
      <c r="P11" s="25" t="s">
        <v>105</v>
      </c>
      <c r="Q11" s="25"/>
      <c r="R11" s="25" t="s">
        <v>106</v>
      </c>
      <c r="S11" s="25"/>
      <c r="T11" s="25" t="s">
        <v>107</v>
      </c>
      <c r="U11" s="25"/>
      <c r="V11" s="25" t="s">
        <v>108</v>
      </c>
      <c r="W11" s="25"/>
      <c r="X11" s="25" t="s">
        <v>109</v>
      </c>
      <c r="Y11" s="25"/>
      <c r="Z11" s="25" t="s">
        <v>110</v>
      </c>
      <c r="AA11" s="25"/>
      <c r="AB11" s="25" t="s">
        <v>111</v>
      </c>
      <c r="AC11" s="25"/>
      <c r="AD11" s="25" t="s">
        <v>112</v>
      </c>
      <c r="AE11" s="2"/>
      <c r="AF11" s="2"/>
    </row>
    <row r="12" spans="1:32" x14ac:dyDescent="0.25">
      <c r="A12" s="2" t="s">
        <v>0</v>
      </c>
      <c r="B12" s="2">
        <v>2013</v>
      </c>
      <c r="C12" s="2">
        <v>2014</v>
      </c>
      <c r="D12" s="2">
        <v>2013</v>
      </c>
      <c r="E12" s="2">
        <v>2014</v>
      </c>
      <c r="F12" s="2">
        <v>2013</v>
      </c>
      <c r="G12" s="2">
        <v>2014</v>
      </c>
      <c r="H12" s="2">
        <v>2013</v>
      </c>
      <c r="I12" s="2">
        <v>2014</v>
      </c>
      <c r="J12" s="2">
        <v>2013</v>
      </c>
      <c r="K12" s="2">
        <v>2014</v>
      </c>
      <c r="L12" s="2">
        <v>2013</v>
      </c>
      <c r="M12" s="2">
        <v>2014</v>
      </c>
      <c r="N12" s="2">
        <v>2013</v>
      </c>
      <c r="O12" s="2">
        <v>2014</v>
      </c>
      <c r="P12" s="2">
        <v>2013</v>
      </c>
      <c r="Q12" s="2">
        <v>2014</v>
      </c>
      <c r="R12" s="2">
        <v>2013</v>
      </c>
      <c r="S12" s="2">
        <v>2014</v>
      </c>
      <c r="T12" s="2">
        <v>2013</v>
      </c>
      <c r="U12" s="2">
        <v>2014</v>
      </c>
      <c r="V12" s="2">
        <v>2013</v>
      </c>
      <c r="W12" s="2">
        <v>2014</v>
      </c>
      <c r="X12" s="2">
        <v>2013</v>
      </c>
      <c r="Y12" s="2">
        <v>2014</v>
      </c>
      <c r="Z12" s="2">
        <v>2013</v>
      </c>
      <c r="AA12" s="2">
        <v>2014</v>
      </c>
      <c r="AB12" s="2">
        <v>2013</v>
      </c>
      <c r="AC12" s="2">
        <v>2014</v>
      </c>
      <c r="AD12" s="2">
        <v>2013</v>
      </c>
      <c r="AE12" s="2">
        <v>2014</v>
      </c>
      <c r="AF12" s="2"/>
    </row>
    <row r="13" spans="1:32" ht="26.25" x14ac:dyDescent="0.25">
      <c r="A13" s="9" t="s">
        <v>5</v>
      </c>
      <c r="B13" s="13">
        <v>102.91467927882356</v>
      </c>
      <c r="C13" s="13">
        <v>103.52312119691378</v>
      </c>
      <c r="D13" s="13">
        <v>101.43468086590957</v>
      </c>
      <c r="E13" s="13">
        <v>100.75975399652009</v>
      </c>
      <c r="F13" s="13">
        <v>103.21497439077022</v>
      </c>
      <c r="G13" s="13">
        <v>103.39743154012527</v>
      </c>
      <c r="H13" s="2">
        <v>0.18682619392205604</v>
      </c>
      <c r="I13" s="1">
        <v>0.16652567708677737</v>
      </c>
      <c r="J13" s="14">
        <v>96</v>
      </c>
      <c r="K13" s="14">
        <v>95</v>
      </c>
      <c r="L13" s="14">
        <v>631.77456647398844</v>
      </c>
      <c r="M13" s="14">
        <v>525.57425742574253</v>
      </c>
      <c r="N13" s="14">
        <v>49.862694692272797</v>
      </c>
      <c r="O13" s="14">
        <v>49.9104112936066</v>
      </c>
      <c r="P13" s="8">
        <v>64</v>
      </c>
      <c r="Q13" s="8">
        <v>56.25</v>
      </c>
      <c r="R13" s="8">
        <v>75</v>
      </c>
      <c r="S13" s="8">
        <v>33.333333333333336</v>
      </c>
      <c r="T13" s="26">
        <v>5.7</v>
      </c>
      <c r="U13" s="26">
        <v>8.9</v>
      </c>
      <c r="V13" s="13">
        <v>12.7</v>
      </c>
      <c r="W13" s="13">
        <v>5.7</v>
      </c>
      <c r="X13" s="26">
        <v>53.475999999999999</v>
      </c>
      <c r="Y13" s="1">
        <v>50.054010000000005</v>
      </c>
      <c r="Z13" s="27">
        <v>14.516769999999999</v>
      </c>
      <c r="AA13" s="2">
        <v>13.73052</v>
      </c>
      <c r="AB13" s="27">
        <v>29.325399999999998</v>
      </c>
      <c r="AC13" s="2">
        <v>28.517140000000001</v>
      </c>
      <c r="AD13" s="13">
        <v>25.230774240000002</v>
      </c>
      <c r="AE13" s="13">
        <v>23.909136789999998</v>
      </c>
      <c r="AF13" s="11" t="s">
        <v>5</v>
      </c>
    </row>
    <row r="14" spans="1:32" ht="26.25" x14ac:dyDescent="0.25">
      <c r="A14" s="9" t="s">
        <v>6</v>
      </c>
      <c r="B14" s="13">
        <v>98.628551467747045</v>
      </c>
      <c r="C14" s="13">
        <v>96.655605298250563</v>
      </c>
      <c r="D14" s="13">
        <v>98.458012167373738</v>
      </c>
      <c r="E14" s="13">
        <v>89.372390060376219</v>
      </c>
      <c r="F14" s="13">
        <v>98.273975912389062</v>
      </c>
      <c r="G14" s="13">
        <v>106.10630765799098</v>
      </c>
      <c r="H14" s="2">
        <v>0.13391816231059897</v>
      </c>
      <c r="I14" s="1">
        <v>0.11972076690555586</v>
      </c>
      <c r="J14" s="14">
        <v>106</v>
      </c>
      <c r="K14" s="14">
        <v>114</v>
      </c>
      <c r="L14" s="14">
        <v>593.47572815533977</v>
      </c>
      <c r="M14" s="14">
        <v>527.41228070175441</v>
      </c>
      <c r="N14" s="14">
        <v>41.557102763385103</v>
      </c>
      <c r="O14" s="14">
        <v>43.944134078212301</v>
      </c>
      <c r="P14" s="8">
        <v>33.898305084745765</v>
      </c>
      <c r="Q14" s="8">
        <v>54.285714285714285</v>
      </c>
      <c r="R14" s="8">
        <v>60</v>
      </c>
      <c r="S14" s="8">
        <v>100</v>
      </c>
      <c r="T14" s="26">
        <v>5.0999999999999996</v>
      </c>
      <c r="U14" s="26">
        <v>7.5</v>
      </c>
      <c r="V14" s="13">
        <v>12</v>
      </c>
      <c r="W14" s="13">
        <v>14.9</v>
      </c>
      <c r="X14" s="26">
        <v>75.605569999999986</v>
      </c>
      <c r="Y14" s="1">
        <v>74.76297000000001</v>
      </c>
      <c r="Z14" s="27">
        <v>20.775759999999998</v>
      </c>
      <c r="AA14" s="2">
        <v>23.25516</v>
      </c>
      <c r="AB14" s="27">
        <v>43.970709999999997</v>
      </c>
      <c r="AC14" s="2">
        <v>40.424059999999997</v>
      </c>
      <c r="AD14" s="13">
        <v>36.322841629999999</v>
      </c>
      <c r="AE14" s="13">
        <v>36.634027490000001</v>
      </c>
      <c r="AF14" s="11" t="s">
        <v>6</v>
      </c>
    </row>
    <row r="15" spans="1:32" ht="26.25" x14ac:dyDescent="0.25">
      <c r="A15" s="9" t="s">
        <v>7</v>
      </c>
      <c r="B15" s="13">
        <v>97.024115101215031</v>
      </c>
      <c r="C15" s="13">
        <v>103.33909504018878</v>
      </c>
      <c r="D15" s="13">
        <v>91.550186956011245</v>
      </c>
      <c r="E15" s="13">
        <v>96.009762075614532</v>
      </c>
      <c r="F15" s="13">
        <v>105.33680611035903</v>
      </c>
      <c r="G15" s="13">
        <v>117.9593277332971</v>
      </c>
      <c r="H15" s="2">
        <v>0.19805037315979196</v>
      </c>
      <c r="I15" s="1">
        <v>0.20993007689987744</v>
      </c>
      <c r="J15" s="14">
        <v>151</v>
      </c>
      <c r="K15" s="14">
        <v>124</v>
      </c>
      <c r="L15" s="14">
        <v>622.78658536585363</v>
      </c>
      <c r="M15" s="14">
        <v>555.51094890510944</v>
      </c>
      <c r="N15" s="14">
        <v>47.7256089170222</v>
      </c>
      <c r="O15" s="14">
        <v>58.372493985565399</v>
      </c>
      <c r="P15" s="8">
        <v>40</v>
      </c>
      <c r="Q15" s="8">
        <v>47.727272727272727</v>
      </c>
      <c r="R15" s="8">
        <v>0</v>
      </c>
      <c r="S15" s="8">
        <v>66.666666666666671</v>
      </c>
      <c r="T15" s="26">
        <v>6.9</v>
      </c>
      <c r="U15" s="26">
        <v>8.1999999999999993</v>
      </c>
      <c r="V15" s="13">
        <v>10.8</v>
      </c>
      <c r="W15" s="13">
        <v>16.8</v>
      </c>
      <c r="X15" s="26">
        <v>51.35568</v>
      </c>
      <c r="Y15" s="1">
        <v>51.068219999999997</v>
      </c>
      <c r="Z15" s="27">
        <v>14.54448</v>
      </c>
      <c r="AA15" s="2">
        <v>14.549340000000001</v>
      </c>
      <c r="AB15" s="27">
        <v>28.09834</v>
      </c>
      <c r="AC15" s="2">
        <v>26.150549999999999</v>
      </c>
      <c r="AD15" s="13">
        <v>26.746649640000001</v>
      </c>
      <c r="AE15" s="13">
        <v>25.625752629999997</v>
      </c>
      <c r="AF15" s="11" t="s">
        <v>7</v>
      </c>
    </row>
    <row r="16" spans="1:32" ht="26.25" x14ac:dyDescent="0.25">
      <c r="A16" s="9" t="s">
        <v>8</v>
      </c>
      <c r="B16" s="13">
        <v>98.148829308397538</v>
      </c>
      <c r="C16" s="13">
        <v>96.182470778879519</v>
      </c>
      <c r="D16" s="13">
        <v>94.280984825855995</v>
      </c>
      <c r="E16" s="13">
        <v>89.798210800410828</v>
      </c>
      <c r="F16" s="13">
        <v>104.15938693985908</v>
      </c>
      <c r="G16" s="13">
        <v>109.6431051567144</v>
      </c>
      <c r="H16" s="2">
        <v>0.16563991214495466</v>
      </c>
      <c r="I16" s="1">
        <v>0.15168824534486733</v>
      </c>
      <c r="J16" s="14">
        <v>140</v>
      </c>
      <c r="K16" s="14">
        <v>139</v>
      </c>
      <c r="L16" s="14">
        <v>494.86842105263156</v>
      </c>
      <c r="M16" s="14">
        <v>483.063829787234</v>
      </c>
      <c r="N16" s="14">
        <v>56.955810147299502</v>
      </c>
      <c r="O16" s="14">
        <v>59.213478962392898</v>
      </c>
      <c r="P16" s="8">
        <v>38.46153846153846</v>
      </c>
      <c r="Q16" s="8">
        <v>27.083333333333332</v>
      </c>
      <c r="R16" s="8">
        <v>100</v>
      </c>
      <c r="S16" s="8">
        <v>14.285714285714286</v>
      </c>
      <c r="T16" s="26">
        <v>10.8</v>
      </c>
      <c r="U16" s="26">
        <v>9.6</v>
      </c>
      <c r="V16" s="13">
        <v>11.6</v>
      </c>
      <c r="W16" s="13">
        <v>13.7</v>
      </c>
      <c r="X16" s="26">
        <v>83.99051</v>
      </c>
      <c r="Y16" s="1">
        <v>81.201040000000006</v>
      </c>
      <c r="Z16" s="27">
        <v>25.227250000000002</v>
      </c>
      <c r="AA16" s="2">
        <v>25.260380000000001</v>
      </c>
      <c r="AB16" s="27">
        <v>45.352350000000001</v>
      </c>
      <c r="AC16" s="2">
        <v>41.333829999999999</v>
      </c>
      <c r="AD16" s="13">
        <v>41.021132150000007</v>
      </c>
      <c r="AE16" s="13">
        <v>40.627367400000004</v>
      </c>
      <c r="AF16" s="11" t="s">
        <v>8</v>
      </c>
    </row>
    <row r="17" spans="1:32" ht="26.25" x14ac:dyDescent="0.25">
      <c r="A17" s="9" t="s">
        <v>9</v>
      </c>
      <c r="B17" s="13">
        <v>97.244177924311586</v>
      </c>
      <c r="C17" s="13">
        <v>96.930340191242479</v>
      </c>
      <c r="D17" s="13">
        <v>92.312633455899515</v>
      </c>
      <c r="E17" s="13">
        <v>86.754952703454776</v>
      </c>
      <c r="F17" s="13">
        <v>105.83872951681053</v>
      </c>
      <c r="G17" s="13">
        <v>111.29546651816173</v>
      </c>
      <c r="H17" s="2">
        <v>0.18319878080436017</v>
      </c>
      <c r="I17" s="1">
        <v>0.1776954429113225</v>
      </c>
      <c r="J17" s="14">
        <v>108</v>
      </c>
      <c r="K17" s="14">
        <v>128</v>
      </c>
      <c r="L17" s="14">
        <v>534.70731707317077</v>
      </c>
      <c r="M17" s="14">
        <v>519.26896551724133</v>
      </c>
      <c r="N17" s="14">
        <v>47.356302038472599</v>
      </c>
      <c r="O17" s="14">
        <v>51.793512539420298</v>
      </c>
      <c r="P17" s="8">
        <v>67.741935483870961</v>
      </c>
      <c r="Q17" s="8">
        <v>62.162162162162161</v>
      </c>
      <c r="R17" s="8">
        <v>0</v>
      </c>
      <c r="S17" s="8">
        <v>100</v>
      </c>
      <c r="T17" s="26">
        <v>4.7</v>
      </c>
      <c r="U17" s="26">
        <v>5.9</v>
      </c>
      <c r="V17" s="13">
        <v>16.2</v>
      </c>
      <c r="W17" s="13">
        <v>19.2</v>
      </c>
      <c r="X17" s="26">
        <v>53.084639999999993</v>
      </c>
      <c r="Y17" s="1">
        <v>52.036529999999999</v>
      </c>
      <c r="Z17" s="27">
        <v>15.002689999999999</v>
      </c>
      <c r="AA17" s="2">
        <v>15.449820000000001</v>
      </c>
      <c r="AB17" s="27">
        <v>28.03999</v>
      </c>
      <c r="AC17" s="2">
        <v>26.36467</v>
      </c>
      <c r="AD17" s="13">
        <v>25.883360589999999</v>
      </c>
      <c r="AE17" s="13">
        <v>24.610186930000001</v>
      </c>
      <c r="AF17" s="11" t="s">
        <v>9</v>
      </c>
    </row>
    <row r="18" spans="1:32" ht="26.25" x14ac:dyDescent="0.25">
      <c r="A18" s="9" t="s">
        <v>10</v>
      </c>
      <c r="B18" s="13">
        <v>103.55724908374536</v>
      </c>
      <c r="C18" s="13">
        <v>100.81245899849846</v>
      </c>
      <c r="D18" s="13">
        <v>103.53001446430802</v>
      </c>
      <c r="E18" s="13">
        <v>99.456219231931712</v>
      </c>
      <c r="F18" s="13">
        <v>106.94351873270301</v>
      </c>
      <c r="G18" s="13">
        <v>105.10316815485785</v>
      </c>
      <c r="H18" s="2">
        <v>0.21551622050605421</v>
      </c>
      <c r="I18" s="1">
        <v>0.2143408912808121</v>
      </c>
      <c r="J18" s="14">
        <v>86</v>
      </c>
      <c r="K18" s="14">
        <v>84</v>
      </c>
      <c r="L18" s="14">
        <v>475.90322580645159</v>
      </c>
      <c r="M18" s="14">
        <v>413.42424242424244</v>
      </c>
      <c r="N18" s="14">
        <v>32.540224913494797</v>
      </c>
      <c r="O18" s="14">
        <v>34.2715189873418</v>
      </c>
      <c r="P18" s="8">
        <v>72.727272727272734</v>
      </c>
      <c r="Q18" s="8">
        <v>71.428571428571431</v>
      </c>
      <c r="R18" s="8">
        <v>100</v>
      </c>
      <c r="S18" s="8">
        <v>50</v>
      </c>
      <c r="T18" s="26">
        <v>5</v>
      </c>
      <c r="U18" s="26">
        <v>7.3</v>
      </c>
      <c r="V18" s="13">
        <v>16.2</v>
      </c>
      <c r="W18" s="13">
        <v>14.1</v>
      </c>
      <c r="X18" s="26">
        <v>38.401560000000003</v>
      </c>
      <c r="Y18" s="1">
        <v>37.128050000000002</v>
      </c>
      <c r="Z18" s="27">
        <v>9.6716499999999996</v>
      </c>
      <c r="AA18" s="2">
        <v>9.5867100000000001</v>
      </c>
      <c r="AB18" s="27">
        <v>20.53304</v>
      </c>
      <c r="AC18" s="2">
        <v>20.18777</v>
      </c>
      <c r="AD18" s="13">
        <v>19.403369050000002</v>
      </c>
      <c r="AE18" s="13">
        <v>19.09541128</v>
      </c>
      <c r="AF18" s="11" t="s">
        <v>10</v>
      </c>
    </row>
    <row r="19" spans="1:32" ht="26.25" x14ac:dyDescent="0.25">
      <c r="A19" s="9" t="s">
        <v>11</v>
      </c>
      <c r="B19" s="13">
        <v>92.584801795350302</v>
      </c>
      <c r="C19" s="13">
        <v>99.658162424552614</v>
      </c>
      <c r="D19" s="13">
        <v>82.043565931676937</v>
      </c>
      <c r="E19" s="13">
        <v>89.417040998959294</v>
      </c>
      <c r="F19" s="13">
        <v>104.74368763840056</v>
      </c>
      <c r="G19" s="13">
        <v>111.39907382864494</v>
      </c>
      <c r="H19" s="2">
        <v>0.19552318720613293</v>
      </c>
      <c r="I19" s="1">
        <v>0.18930078581743373</v>
      </c>
      <c r="J19" s="14">
        <v>94</v>
      </c>
      <c r="K19" s="14">
        <v>91</v>
      </c>
      <c r="L19" s="14">
        <v>433.97087378640776</v>
      </c>
      <c r="M19" s="14">
        <v>520.72972972972968</v>
      </c>
      <c r="N19" s="14">
        <v>46.841557911908701</v>
      </c>
      <c r="O19" s="14">
        <v>46.732394366197198</v>
      </c>
      <c r="P19" s="8">
        <v>52.631578947368418</v>
      </c>
      <c r="Q19" s="8">
        <v>76.92307692307692</v>
      </c>
      <c r="R19" s="8">
        <v>16.666666666666668</v>
      </c>
      <c r="S19" s="8">
        <v>66.666666666666671</v>
      </c>
      <c r="T19" s="26">
        <v>8.6</v>
      </c>
      <c r="U19" s="26">
        <v>5.7</v>
      </c>
      <c r="V19" s="13">
        <v>15.3</v>
      </c>
      <c r="W19" s="13">
        <v>15.6</v>
      </c>
      <c r="X19" s="26">
        <v>38.769920000000006</v>
      </c>
      <c r="Y19" s="1">
        <v>37.470349999999996</v>
      </c>
      <c r="Z19" s="27">
        <v>11.84085</v>
      </c>
      <c r="AA19" s="2">
        <v>11.397880000000001</v>
      </c>
      <c r="AB19" s="27">
        <v>20.758330000000001</v>
      </c>
      <c r="AC19" s="2">
        <v>20.216080000000002</v>
      </c>
      <c r="AD19" s="13">
        <v>20.02559767</v>
      </c>
      <c r="AE19" s="13">
        <v>19.002884479999995</v>
      </c>
      <c r="AF19" s="11" t="s">
        <v>11</v>
      </c>
    </row>
    <row r="20" spans="1:32" ht="26.25" x14ac:dyDescent="0.25">
      <c r="A20" s="9" t="s">
        <v>12</v>
      </c>
      <c r="B20" s="13">
        <v>96.308747207763432</v>
      </c>
      <c r="C20" s="13">
        <v>89.74637005653824</v>
      </c>
      <c r="D20" s="13">
        <v>90.973528223873458</v>
      </c>
      <c r="E20" s="13">
        <v>80.998461560357555</v>
      </c>
      <c r="F20" s="13">
        <v>103.10206844060416</v>
      </c>
      <c r="G20" s="13">
        <v>100.84195531272286</v>
      </c>
      <c r="H20" s="2">
        <v>0.19794074417036656</v>
      </c>
      <c r="I20" s="1">
        <v>0.191827163598908</v>
      </c>
      <c r="J20" s="14">
        <v>96</v>
      </c>
      <c r="K20" s="14">
        <v>111</v>
      </c>
      <c r="L20" s="14">
        <v>418</v>
      </c>
      <c r="M20" s="14">
        <v>434.10738255033556</v>
      </c>
      <c r="N20" s="14">
        <v>49.717429718875501</v>
      </c>
      <c r="O20" s="14">
        <v>46.294326871776597</v>
      </c>
      <c r="P20" s="8">
        <v>47.058823529411768</v>
      </c>
      <c r="Q20" s="8">
        <v>40</v>
      </c>
      <c r="R20" s="8">
        <v>0</v>
      </c>
      <c r="S20" s="8">
        <v>50</v>
      </c>
      <c r="T20" s="26">
        <v>5.3</v>
      </c>
      <c r="U20" s="26">
        <v>7.7</v>
      </c>
      <c r="V20" s="13">
        <v>13.3</v>
      </c>
      <c r="W20" s="13">
        <v>15.7</v>
      </c>
      <c r="X20" s="26">
        <v>49.889880000000005</v>
      </c>
      <c r="Y20" s="1">
        <v>48.381399999999999</v>
      </c>
      <c r="Z20" s="27">
        <v>14.065810000000001</v>
      </c>
      <c r="AA20" s="2">
        <v>14.3927</v>
      </c>
      <c r="AB20" s="27">
        <v>25.316880000000001</v>
      </c>
      <c r="AC20" s="2">
        <v>24.304500000000001</v>
      </c>
      <c r="AD20" s="13">
        <v>24.532261030000001</v>
      </c>
      <c r="AE20" s="13">
        <v>24.096096490000001</v>
      </c>
      <c r="AF20" s="11" t="s">
        <v>12</v>
      </c>
    </row>
    <row r="21" spans="1:32" ht="26.25" x14ac:dyDescent="0.25">
      <c r="A21" s="9" t="s">
        <v>13</v>
      </c>
      <c r="B21" s="13">
        <v>103.40651274132942</v>
      </c>
      <c r="C21" s="13">
        <v>102.74384460939604</v>
      </c>
      <c r="D21" s="13">
        <v>93.442139672857024</v>
      </c>
      <c r="E21" s="13">
        <v>95.508338678367565</v>
      </c>
      <c r="F21" s="13">
        <v>112.19769116310007</v>
      </c>
      <c r="G21" s="13">
        <v>109.14129590472157</v>
      </c>
      <c r="H21" s="2">
        <v>0.18146485321363412</v>
      </c>
      <c r="I21" s="1">
        <v>0.17342925311772614</v>
      </c>
      <c r="J21" s="14">
        <v>105</v>
      </c>
      <c r="K21" s="14">
        <v>99</v>
      </c>
      <c r="L21" s="14">
        <v>510.04651162790702</v>
      </c>
      <c r="M21" s="14">
        <v>480.37113402061857</v>
      </c>
      <c r="N21" s="14">
        <v>46.313725490196099</v>
      </c>
      <c r="O21" s="14">
        <v>52.973623220395098</v>
      </c>
      <c r="P21" s="8">
        <v>61.224489795918366</v>
      </c>
      <c r="Q21" s="8">
        <v>60</v>
      </c>
      <c r="R21" s="8">
        <v>100</v>
      </c>
      <c r="S21" s="8">
        <v>75</v>
      </c>
      <c r="T21" s="26">
        <v>11.7</v>
      </c>
      <c r="U21" s="26">
        <v>15.9</v>
      </c>
      <c r="V21" s="13">
        <v>6.6</v>
      </c>
      <c r="W21" s="13">
        <v>15.3</v>
      </c>
      <c r="X21" s="26">
        <v>67.535519999999991</v>
      </c>
      <c r="Y21" s="1">
        <v>66.653800000000004</v>
      </c>
      <c r="Z21" s="27">
        <v>21.335719999999998</v>
      </c>
      <c r="AA21" s="2">
        <v>19.787790000000001</v>
      </c>
      <c r="AB21" s="27">
        <v>37.216099999999997</v>
      </c>
      <c r="AC21" s="2">
        <v>36.961649999999999</v>
      </c>
      <c r="AD21" s="13">
        <v>35.21200134</v>
      </c>
      <c r="AE21" s="13">
        <v>33.982987850000001</v>
      </c>
      <c r="AF21" s="11" t="s">
        <v>13</v>
      </c>
    </row>
    <row r="22" spans="1:32" ht="26.25" x14ac:dyDescent="0.25">
      <c r="A22" s="9" t="s">
        <v>14</v>
      </c>
      <c r="B22" s="13">
        <v>99.69839620647636</v>
      </c>
      <c r="C22" s="13">
        <v>96.95557775592799</v>
      </c>
      <c r="D22" s="13">
        <v>95.033279148090898</v>
      </c>
      <c r="E22" s="13">
        <v>90.163545192286307</v>
      </c>
      <c r="F22" s="13">
        <v>101.46300391781902</v>
      </c>
      <c r="G22" s="13">
        <v>101.16397876117557</v>
      </c>
      <c r="H22" s="2">
        <v>0.15443999942206954</v>
      </c>
      <c r="I22" s="1">
        <v>0.14494733456317774</v>
      </c>
      <c r="J22" s="14">
        <v>143</v>
      </c>
      <c r="K22" s="14">
        <v>133</v>
      </c>
      <c r="L22" s="14">
        <v>631.49720670391059</v>
      </c>
      <c r="M22" s="14">
        <v>627.18604651162786</v>
      </c>
      <c r="N22" s="14">
        <v>58.914858348402603</v>
      </c>
      <c r="O22" s="14">
        <v>42.716420257942701</v>
      </c>
      <c r="P22" s="8">
        <v>30.864197530864196</v>
      </c>
      <c r="Q22" s="8">
        <v>40</v>
      </c>
      <c r="R22" s="8">
        <v>0</v>
      </c>
      <c r="S22" s="8">
        <v>0</v>
      </c>
      <c r="T22" s="26">
        <v>10.3</v>
      </c>
      <c r="U22" s="26">
        <v>8.5</v>
      </c>
      <c r="V22" s="13">
        <v>15</v>
      </c>
      <c r="W22" s="13">
        <v>15.2</v>
      </c>
      <c r="X22" s="26">
        <v>54.274439999999998</v>
      </c>
      <c r="Y22" s="1">
        <v>51.83652</v>
      </c>
      <c r="Z22" s="27">
        <v>14.928739999999999</v>
      </c>
      <c r="AA22" s="2">
        <v>14.62602</v>
      </c>
      <c r="AB22" s="27">
        <v>29.747440000000001</v>
      </c>
      <c r="AC22" s="2">
        <v>27.963049999999999</v>
      </c>
      <c r="AD22" s="13">
        <v>26.284834270000005</v>
      </c>
      <c r="AE22" s="13">
        <v>25.054726880000004</v>
      </c>
      <c r="AF22" s="11" t="s">
        <v>14</v>
      </c>
    </row>
    <row r="23" spans="1:32" ht="39" x14ac:dyDescent="0.25">
      <c r="A23" s="9" t="s">
        <v>15</v>
      </c>
      <c r="B23" s="13">
        <v>103.00552823008289</v>
      </c>
      <c r="C23" s="13">
        <v>106.41519087807124</v>
      </c>
      <c r="D23" s="13">
        <v>98.848840448010705</v>
      </c>
      <c r="E23" s="13">
        <v>103.71440912516994</v>
      </c>
      <c r="F23" s="13">
        <v>105.9415152824391</v>
      </c>
      <c r="G23" s="13">
        <v>108.69607085950038</v>
      </c>
      <c r="H23" s="2">
        <v>0.19682167837869652</v>
      </c>
      <c r="I23" s="1">
        <v>0.20006396013010333</v>
      </c>
      <c r="J23" s="14">
        <v>77</v>
      </c>
      <c r="K23" s="14">
        <v>81</v>
      </c>
      <c r="L23" s="14">
        <v>588.02469135802471</v>
      </c>
      <c r="M23" s="14">
        <v>405.7076923076923</v>
      </c>
      <c r="N23" s="14">
        <v>52.851012658227802</v>
      </c>
      <c r="O23" s="14">
        <v>51.728220402084901</v>
      </c>
      <c r="P23" s="8">
        <v>75.675675675675677</v>
      </c>
      <c r="Q23" s="8">
        <v>63.829787234042556</v>
      </c>
      <c r="R23" s="8">
        <v>100</v>
      </c>
      <c r="S23" s="8" t="s">
        <v>131</v>
      </c>
      <c r="T23" s="26">
        <v>7</v>
      </c>
      <c r="U23" s="26">
        <v>6.2</v>
      </c>
      <c r="V23" s="13">
        <v>10.199999999999999</v>
      </c>
      <c r="W23" s="13">
        <v>10.3</v>
      </c>
      <c r="X23" s="26">
        <v>58.417840000000012</v>
      </c>
      <c r="Y23" s="1">
        <v>55.808839999999996</v>
      </c>
      <c r="Z23" s="27">
        <v>17.361450000000001</v>
      </c>
      <c r="AA23" s="2">
        <v>15.55415</v>
      </c>
      <c r="AB23" s="27">
        <v>33.505830000000003</v>
      </c>
      <c r="AC23" s="2">
        <v>32.173160000000003</v>
      </c>
      <c r="AD23" s="13">
        <v>32.071048159999997</v>
      </c>
      <c r="AE23" s="13">
        <v>30.873631420000002</v>
      </c>
      <c r="AF23" s="11" t="s">
        <v>15</v>
      </c>
    </row>
    <row r="24" spans="1:32" ht="26.25" x14ac:dyDescent="0.25">
      <c r="A24" s="9" t="s">
        <v>16</v>
      </c>
      <c r="B24" s="13">
        <v>108.38009342104878</v>
      </c>
      <c r="C24" s="13">
        <v>96.539528601712959</v>
      </c>
      <c r="D24" s="13">
        <v>106.28076867841551</v>
      </c>
      <c r="E24" s="13">
        <v>89.589081574063925</v>
      </c>
      <c r="F24" s="13">
        <v>110.96264618601475</v>
      </c>
      <c r="G24" s="13">
        <v>104.58508739319663</v>
      </c>
      <c r="H24" s="2">
        <v>0.16102742168675935</v>
      </c>
      <c r="I24" s="1">
        <v>0.16682051882971813</v>
      </c>
      <c r="J24" s="14">
        <v>97</v>
      </c>
      <c r="K24" s="14">
        <v>92</v>
      </c>
      <c r="L24" s="14">
        <v>460.01657458563534</v>
      </c>
      <c r="M24" s="14">
        <v>410.88</v>
      </c>
      <c r="N24" s="14">
        <v>50.367485961520799</v>
      </c>
      <c r="O24" s="14">
        <v>60.929864253393703</v>
      </c>
      <c r="P24" s="8">
        <v>51.111111111111114</v>
      </c>
      <c r="Q24" s="8">
        <v>45.714285714285715</v>
      </c>
      <c r="R24" s="8">
        <v>40</v>
      </c>
      <c r="S24" s="8">
        <v>30.76923076923077</v>
      </c>
      <c r="T24" s="26">
        <v>7.7</v>
      </c>
      <c r="U24" s="26">
        <v>9.5</v>
      </c>
      <c r="V24" s="13">
        <v>8.3000000000000007</v>
      </c>
      <c r="W24" s="13">
        <v>7.9</v>
      </c>
      <c r="X24" s="26">
        <v>77.862960000000001</v>
      </c>
      <c r="Y24" s="1">
        <v>77.07732</v>
      </c>
      <c r="Z24" s="27">
        <v>21.814710000000002</v>
      </c>
      <c r="AA24" s="2">
        <v>23.71285</v>
      </c>
      <c r="AB24" s="27">
        <v>45.229649999999999</v>
      </c>
      <c r="AC24" s="2">
        <v>43.9482</v>
      </c>
      <c r="AD24" s="13">
        <v>38.815145029999996</v>
      </c>
      <c r="AE24" s="13">
        <v>38.61886183</v>
      </c>
      <c r="AF24" s="11" t="s">
        <v>16</v>
      </c>
    </row>
    <row r="25" spans="1:32" ht="39" x14ac:dyDescent="0.25">
      <c r="A25" s="9" t="s">
        <v>17</v>
      </c>
      <c r="B25" s="13">
        <v>98.991127032726951</v>
      </c>
      <c r="C25" s="13">
        <v>99.80214421738448</v>
      </c>
      <c r="D25" s="13">
        <v>96.482885337788517</v>
      </c>
      <c r="E25" s="13">
        <v>95.624007792185097</v>
      </c>
      <c r="F25" s="13">
        <v>103.55513979791878</v>
      </c>
      <c r="G25" s="13">
        <v>107.97914673181073</v>
      </c>
      <c r="H25" s="2">
        <v>0.1662743920603989</v>
      </c>
      <c r="I25" s="1">
        <v>0.17059225227927141</v>
      </c>
      <c r="J25" s="14">
        <v>105</v>
      </c>
      <c r="K25" s="14">
        <v>122</v>
      </c>
      <c r="L25" s="14">
        <v>479.26582278481015</v>
      </c>
      <c r="M25" s="14">
        <v>477.09375</v>
      </c>
      <c r="N25" s="14">
        <v>47.263071895424801</v>
      </c>
      <c r="O25" s="14">
        <v>56.188811188811201</v>
      </c>
      <c r="P25" s="8">
        <v>56.60377358490566</v>
      </c>
      <c r="Q25" s="8">
        <v>51.282051282051285</v>
      </c>
      <c r="R25" s="8">
        <v>40</v>
      </c>
      <c r="S25" s="8">
        <v>0</v>
      </c>
      <c r="T25" s="26">
        <v>14.2</v>
      </c>
      <c r="U25" s="26">
        <v>7.4</v>
      </c>
      <c r="V25" s="13">
        <v>17.7</v>
      </c>
      <c r="W25" s="13">
        <v>14.5</v>
      </c>
      <c r="X25" s="26">
        <v>36.960979999999999</v>
      </c>
      <c r="Y25" s="1">
        <v>36.620170000000002</v>
      </c>
      <c r="Z25" s="27">
        <v>10.30021</v>
      </c>
      <c r="AA25" s="2">
        <v>10.272360000000001</v>
      </c>
      <c r="AB25" s="27">
        <v>21.706810000000001</v>
      </c>
      <c r="AC25" s="2">
        <v>20.21508</v>
      </c>
      <c r="AD25" s="13">
        <v>19.70705955</v>
      </c>
      <c r="AE25" s="13">
        <v>18.511141049999996</v>
      </c>
      <c r="AF25" s="11" t="s">
        <v>17</v>
      </c>
    </row>
    <row r="26" spans="1:32" ht="39" x14ac:dyDescent="0.25">
      <c r="A26" s="9" t="s">
        <v>18</v>
      </c>
      <c r="B26" s="13">
        <v>101.19587072617925</v>
      </c>
      <c r="C26" s="13">
        <v>99.314438271489195</v>
      </c>
      <c r="D26" s="13">
        <v>103.2506045480234</v>
      </c>
      <c r="E26" s="13">
        <v>101.39972515655386</v>
      </c>
      <c r="F26" s="13">
        <v>99.986456709203779</v>
      </c>
      <c r="G26" s="13">
        <v>96.930952848527355</v>
      </c>
      <c r="H26" s="2">
        <v>0.21363266574914044</v>
      </c>
      <c r="I26" s="1">
        <v>0.18072603828065142</v>
      </c>
      <c r="J26" s="14">
        <v>94</v>
      </c>
      <c r="K26" s="14">
        <v>80</v>
      </c>
      <c r="L26" s="14">
        <v>390.22222222222223</v>
      </c>
      <c r="M26" s="14">
        <v>382.26923076923077</v>
      </c>
      <c r="N26" s="14">
        <v>51.2287246722288</v>
      </c>
      <c r="O26" s="14">
        <v>46.030743051616597</v>
      </c>
      <c r="P26" s="8">
        <v>43.835616438356162</v>
      </c>
      <c r="Q26" s="8">
        <v>67.307692307692307</v>
      </c>
      <c r="R26" s="8">
        <v>100</v>
      </c>
      <c r="S26" s="8">
        <v>50</v>
      </c>
      <c r="T26" s="26">
        <v>3.8</v>
      </c>
      <c r="U26" s="26">
        <v>7.2</v>
      </c>
      <c r="V26" s="13">
        <v>15.8</v>
      </c>
      <c r="W26" s="13">
        <v>11.5</v>
      </c>
      <c r="X26" s="26">
        <v>49.933169999999997</v>
      </c>
      <c r="Y26" s="1">
        <v>50.324919999999999</v>
      </c>
      <c r="Z26" s="27">
        <v>13.97805</v>
      </c>
      <c r="AA26" s="2">
        <v>13.82973</v>
      </c>
      <c r="AB26" s="27">
        <v>30.551410000000001</v>
      </c>
      <c r="AC26" s="2">
        <v>30.678650000000001</v>
      </c>
      <c r="AD26" s="13">
        <v>25.682368399999998</v>
      </c>
      <c r="AE26" s="13">
        <v>25.17850572</v>
      </c>
      <c r="AF26" s="11" t="s">
        <v>18</v>
      </c>
    </row>
    <row r="27" spans="1:32" ht="26.25" x14ac:dyDescent="0.25">
      <c r="A27" s="9" t="s">
        <v>19</v>
      </c>
      <c r="B27" s="13">
        <v>106.4522250543061</v>
      </c>
      <c r="C27" s="13">
        <v>102.31176160443238</v>
      </c>
      <c r="D27" s="13">
        <v>101.24060328884724</v>
      </c>
      <c r="E27" s="13">
        <v>95.962228512387739</v>
      </c>
      <c r="F27" s="13">
        <v>111.68797551836069</v>
      </c>
      <c r="G27" s="13">
        <v>108.23192366060456</v>
      </c>
      <c r="H27" s="2">
        <v>0.21100189341884776</v>
      </c>
      <c r="I27" s="1">
        <v>0.20554152452294186</v>
      </c>
      <c r="J27" s="14">
        <v>132</v>
      </c>
      <c r="K27" s="14">
        <v>137</v>
      </c>
      <c r="L27" s="14">
        <v>524.7538461538461</v>
      </c>
      <c r="M27" s="14">
        <v>502.76271186440675</v>
      </c>
      <c r="N27" s="14">
        <v>59.442362405572403</v>
      </c>
      <c r="O27" s="14">
        <v>69.699310740953507</v>
      </c>
      <c r="P27" s="8">
        <v>38.095238095238095</v>
      </c>
      <c r="Q27" s="8">
        <v>31.818181818181817</v>
      </c>
      <c r="R27" s="8">
        <v>50</v>
      </c>
      <c r="S27" s="8">
        <v>22.222222222222221</v>
      </c>
      <c r="T27" s="26">
        <v>9</v>
      </c>
      <c r="U27" s="26">
        <v>8</v>
      </c>
      <c r="V27" s="13">
        <v>19.7</v>
      </c>
      <c r="W27" s="13">
        <v>12.6</v>
      </c>
      <c r="X27" s="26">
        <v>63.457529999999991</v>
      </c>
      <c r="Y27" s="1">
        <v>60.649929999999998</v>
      </c>
      <c r="Z27" s="27">
        <v>18.701239999999999</v>
      </c>
      <c r="AA27" s="2">
        <v>17.552579999999999</v>
      </c>
      <c r="AB27" s="27">
        <v>35.809730000000002</v>
      </c>
      <c r="AC27" s="2">
        <v>34.252400000000002</v>
      </c>
      <c r="AD27" s="13">
        <v>31.630771259999996</v>
      </c>
      <c r="AE27" s="13">
        <v>29.79163161</v>
      </c>
      <c r="AF27" s="11" t="s">
        <v>19</v>
      </c>
    </row>
    <row r="28" spans="1:32" ht="26.25" x14ac:dyDescent="0.25">
      <c r="A28" s="9" t="s">
        <v>20</v>
      </c>
      <c r="B28" s="13">
        <v>97.51986509595578</v>
      </c>
      <c r="C28" s="13">
        <v>101.47896804132709</v>
      </c>
      <c r="D28" s="13">
        <v>98.06545749536032</v>
      </c>
      <c r="E28" s="13">
        <v>98.974491747666022</v>
      </c>
      <c r="F28" s="13">
        <v>95.659878686318336</v>
      </c>
      <c r="G28" s="13">
        <v>102.24961370927973</v>
      </c>
      <c r="H28" s="2">
        <v>0.17911507628064949</v>
      </c>
      <c r="I28" s="1">
        <v>0.17260091964008717</v>
      </c>
      <c r="J28" s="14">
        <v>121</v>
      </c>
      <c r="K28" s="14">
        <v>92</v>
      </c>
      <c r="L28" s="14">
        <v>423.1904761904762</v>
      </c>
      <c r="M28" s="14">
        <v>406.21052631578948</v>
      </c>
      <c r="N28" s="14">
        <v>61.380246913580301</v>
      </c>
      <c r="O28" s="14">
        <v>62.596754887617998</v>
      </c>
      <c r="P28" s="8">
        <v>66.666666666666671</v>
      </c>
      <c r="Q28" s="8">
        <v>60</v>
      </c>
      <c r="R28" s="8">
        <v>66.666666666666671</v>
      </c>
      <c r="S28" s="8">
        <v>33.333333333333336</v>
      </c>
      <c r="T28" s="26">
        <v>7.3</v>
      </c>
      <c r="U28" s="26">
        <v>8.6999999999999993</v>
      </c>
      <c r="V28" s="13">
        <v>14.1</v>
      </c>
      <c r="W28" s="13">
        <v>18.7</v>
      </c>
      <c r="X28" s="26">
        <v>49.024910000000006</v>
      </c>
      <c r="Y28" s="1">
        <v>45.540939999999999</v>
      </c>
      <c r="Z28" s="27">
        <v>12.880789999999999</v>
      </c>
      <c r="AA28" s="2">
        <v>12.526439999999999</v>
      </c>
      <c r="AB28" s="27">
        <v>27.508199999999999</v>
      </c>
      <c r="AC28" s="2">
        <v>25.089510000000001</v>
      </c>
      <c r="AD28" s="13">
        <v>23.08612638</v>
      </c>
      <c r="AE28" s="13">
        <v>22.465413179999995</v>
      </c>
      <c r="AF28" s="11" t="s">
        <v>20</v>
      </c>
    </row>
    <row r="29" spans="1:32" ht="26.25" x14ac:dyDescent="0.25">
      <c r="A29" s="9" t="s">
        <v>21</v>
      </c>
      <c r="B29" s="13">
        <v>101.06915304836986</v>
      </c>
      <c r="C29" s="13">
        <v>101.64456695198099</v>
      </c>
      <c r="D29" s="13">
        <v>93.845924740995954</v>
      </c>
      <c r="E29" s="13">
        <v>99.360443341179177</v>
      </c>
      <c r="F29" s="13">
        <v>107.66646700905603</v>
      </c>
      <c r="G29" s="13">
        <v>101.71618245825506</v>
      </c>
      <c r="H29" s="2">
        <v>0.18568611357341461</v>
      </c>
      <c r="I29" s="1">
        <v>0.1794598482571215</v>
      </c>
      <c r="J29" s="14">
        <v>152</v>
      </c>
      <c r="K29" s="14">
        <v>133</v>
      </c>
      <c r="L29" s="14">
        <v>631.73755656108597</v>
      </c>
      <c r="M29" s="14">
        <v>468.04301075268819</v>
      </c>
      <c r="N29" s="14">
        <v>62.142351632797499</v>
      </c>
      <c r="O29" s="14">
        <v>56.667908709827699</v>
      </c>
      <c r="P29" s="8">
        <v>38.46153846153846</v>
      </c>
      <c r="Q29" s="8">
        <v>26.666666666666668</v>
      </c>
      <c r="R29" s="8" t="s">
        <v>131</v>
      </c>
      <c r="S29" s="8">
        <v>0</v>
      </c>
      <c r="T29" s="26">
        <v>8</v>
      </c>
      <c r="U29" s="26">
        <v>4.5</v>
      </c>
      <c r="V29" s="13">
        <v>19.899999999999999</v>
      </c>
      <c r="W29" s="13">
        <v>11.9</v>
      </c>
      <c r="X29" s="26">
        <v>73.928769999999986</v>
      </c>
      <c r="Y29" s="1">
        <v>71.545609999999996</v>
      </c>
      <c r="Z29" s="27">
        <v>22.483270000000001</v>
      </c>
      <c r="AA29" s="2">
        <v>20.718139999999998</v>
      </c>
      <c r="AB29" s="27">
        <v>41.59892</v>
      </c>
      <c r="AC29" s="2">
        <v>43.090069999999997</v>
      </c>
      <c r="AD29" s="13">
        <v>38.577476830000002</v>
      </c>
      <c r="AE29" s="13">
        <v>37.600961409999996</v>
      </c>
      <c r="AF29" s="11" t="s">
        <v>21</v>
      </c>
    </row>
    <row r="30" spans="1:32" ht="26.25" x14ac:dyDescent="0.25">
      <c r="A30" s="9" t="s">
        <v>22</v>
      </c>
      <c r="B30" s="13">
        <v>98.376243660174552</v>
      </c>
      <c r="C30" s="13">
        <v>92.689483945014175</v>
      </c>
      <c r="D30" s="13">
        <v>93.036200899177771</v>
      </c>
      <c r="E30" s="13">
        <v>83.086291810800773</v>
      </c>
      <c r="F30" s="13">
        <v>111.86425489204996</v>
      </c>
      <c r="G30" s="13">
        <v>111.22248616288657</v>
      </c>
      <c r="H30" s="2">
        <v>0.22593311669026739</v>
      </c>
      <c r="I30" s="1">
        <v>0.19915297217133063</v>
      </c>
      <c r="J30" s="14">
        <v>93</v>
      </c>
      <c r="K30" s="14">
        <v>113</v>
      </c>
      <c r="L30" s="14">
        <v>457.46902654867256</v>
      </c>
      <c r="M30" s="14">
        <v>502.82608695652175</v>
      </c>
      <c r="N30" s="14">
        <v>49.495291300877902</v>
      </c>
      <c r="O30" s="14">
        <v>52.278486997635902</v>
      </c>
      <c r="P30" s="8">
        <v>56.25</v>
      </c>
      <c r="Q30" s="8">
        <v>41.379310344827587</v>
      </c>
      <c r="R30" s="8">
        <v>50</v>
      </c>
      <c r="S30" s="8">
        <v>50</v>
      </c>
      <c r="T30" s="26">
        <v>9.1999999999999993</v>
      </c>
      <c r="U30" s="26">
        <v>11.2</v>
      </c>
      <c r="V30" s="13">
        <v>20.100000000000001</v>
      </c>
      <c r="W30" s="13">
        <v>12.9</v>
      </c>
      <c r="X30" s="26">
        <v>51.951180000000001</v>
      </c>
      <c r="Y30" s="1">
        <v>51.271849999999993</v>
      </c>
      <c r="Z30" s="27">
        <v>14.9175</v>
      </c>
      <c r="AA30" s="2">
        <v>15.82924</v>
      </c>
      <c r="AB30" s="27">
        <v>25.889410000000002</v>
      </c>
      <c r="AC30" s="2">
        <v>24.896339999999999</v>
      </c>
      <c r="AD30" s="13">
        <v>26.595303389999998</v>
      </c>
      <c r="AE30" s="13">
        <v>25.430237960000003</v>
      </c>
      <c r="AF30" s="11" t="s">
        <v>22</v>
      </c>
    </row>
    <row r="31" spans="1:32" ht="26.25" x14ac:dyDescent="0.25">
      <c r="A31" s="9" t="s">
        <v>23</v>
      </c>
      <c r="B31" s="13">
        <v>96.607245227181977</v>
      </c>
      <c r="C31" s="13">
        <v>95.734881144677104</v>
      </c>
      <c r="D31" s="13">
        <v>85.911024500528782</v>
      </c>
      <c r="E31" s="13">
        <v>81.202979976556421</v>
      </c>
      <c r="F31" s="13">
        <v>105.96682027949463</v>
      </c>
      <c r="G31" s="13">
        <v>112.40838287764349</v>
      </c>
      <c r="H31" s="2">
        <v>0.15781397834208072</v>
      </c>
      <c r="I31" s="1">
        <v>0.1449705114585646</v>
      </c>
      <c r="J31" s="14">
        <v>106</v>
      </c>
      <c r="K31" s="14">
        <v>112</v>
      </c>
      <c r="L31" s="14">
        <v>446.77333333333331</v>
      </c>
      <c r="M31" s="14">
        <v>559.92307692307691</v>
      </c>
      <c r="N31" s="14">
        <v>55.701608100059602</v>
      </c>
      <c r="O31" s="14">
        <v>68.939018580276297</v>
      </c>
      <c r="P31" s="8">
        <v>53.846153846153847</v>
      </c>
      <c r="Q31" s="8">
        <v>40</v>
      </c>
      <c r="R31" s="8" t="s">
        <v>131</v>
      </c>
      <c r="S31" s="8">
        <v>0</v>
      </c>
      <c r="T31" s="26">
        <v>13.1</v>
      </c>
      <c r="U31" s="26">
        <v>10.5</v>
      </c>
      <c r="V31" s="13">
        <v>17.899999999999999</v>
      </c>
      <c r="W31" s="13">
        <v>8.1</v>
      </c>
      <c r="X31" s="26">
        <v>47.843520000000012</v>
      </c>
      <c r="Y31" s="1">
        <v>48.754989999999999</v>
      </c>
      <c r="Z31" s="27">
        <v>14.475860000000001</v>
      </c>
      <c r="AA31" s="2">
        <v>15.653729999999999</v>
      </c>
      <c r="AB31" s="27">
        <v>25.182110000000002</v>
      </c>
      <c r="AC31" s="2">
        <v>23.82526</v>
      </c>
      <c r="AD31" s="13">
        <v>25.171368820000005</v>
      </c>
      <c r="AE31" s="13">
        <v>24.296633689999997</v>
      </c>
      <c r="AF31" s="11" t="s">
        <v>23</v>
      </c>
    </row>
    <row r="32" spans="1:32" ht="26.25" x14ac:dyDescent="0.25">
      <c r="A32" s="9" t="s">
        <v>24</v>
      </c>
      <c r="B32" s="13">
        <v>96.827533238287003</v>
      </c>
      <c r="C32" s="13">
        <v>88.905909589096936</v>
      </c>
      <c r="D32" s="13">
        <v>86.514776051210717</v>
      </c>
      <c r="E32" s="13">
        <v>79.383928998529768</v>
      </c>
      <c r="F32" s="13">
        <v>110.78514180538917</v>
      </c>
      <c r="G32" s="13">
        <v>101.31255048845222</v>
      </c>
      <c r="H32" s="2">
        <v>0.21672931956419467</v>
      </c>
      <c r="I32" s="1">
        <v>0.20295693111358273</v>
      </c>
      <c r="J32" s="14">
        <v>103</v>
      </c>
      <c r="K32" s="14">
        <v>105</v>
      </c>
      <c r="L32" s="14">
        <v>475.22580645161293</v>
      </c>
      <c r="M32" s="14">
        <v>385.04672897196264</v>
      </c>
      <c r="N32" s="14">
        <v>39.579698125725699</v>
      </c>
      <c r="O32" s="14">
        <v>41.287644787644801</v>
      </c>
      <c r="P32" s="8">
        <v>72.727272727272734</v>
      </c>
      <c r="Q32" s="8">
        <v>60</v>
      </c>
      <c r="R32" s="8">
        <v>100</v>
      </c>
      <c r="S32" s="8">
        <v>33.333333333333336</v>
      </c>
      <c r="T32" s="26">
        <v>9.6999999999999993</v>
      </c>
      <c r="U32" s="26">
        <v>8.8000000000000007</v>
      </c>
      <c r="V32" s="13">
        <v>15.3</v>
      </c>
      <c r="W32" s="13">
        <v>16.5</v>
      </c>
      <c r="X32" s="26">
        <v>55.742389999999993</v>
      </c>
      <c r="Y32" s="1">
        <v>55.263520000000007</v>
      </c>
      <c r="Z32" s="27">
        <v>19.512419999999999</v>
      </c>
      <c r="AA32" s="2">
        <v>18.807490000000001</v>
      </c>
      <c r="AB32" s="27">
        <v>29.622699999999998</v>
      </c>
      <c r="AC32" s="2">
        <v>29.493970000000001</v>
      </c>
      <c r="AD32" s="13">
        <v>31.142095330000004</v>
      </c>
      <c r="AE32" s="13">
        <v>29.340786989999998</v>
      </c>
      <c r="AF32" s="11" t="s">
        <v>24</v>
      </c>
    </row>
    <row r="33" spans="1:32" ht="26.25" x14ac:dyDescent="0.25">
      <c r="A33" s="9" t="s">
        <v>25</v>
      </c>
      <c r="B33" s="13">
        <v>98.982022248870621</v>
      </c>
      <c r="C33" s="13">
        <v>104.71823548127315</v>
      </c>
      <c r="D33" s="13">
        <v>100.00889701769145</v>
      </c>
      <c r="E33" s="13">
        <v>103.65934216382745</v>
      </c>
      <c r="F33" s="13">
        <v>99.294842062009195</v>
      </c>
      <c r="G33" s="13">
        <v>101.78343289321057</v>
      </c>
      <c r="H33" s="2">
        <v>0.20053629551353441</v>
      </c>
      <c r="I33" s="1">
        <v>0.18381778133347956</v>
      </c>
      <c r="J33" s="14">
        <v>146</v>
      </c>
      <c r="K33" s="14">
        <v>142</v>
      </c>
      <c r="L33" s="14">
        <v>614.84104046242771</v>
      </c>
      <c r="M33" s="14">
        <v>509.8187702265372</v>
      </c>
      <c r="N33" s="14">
        <v>75.694890892460506</v>
      </c>
      <c r="O33" s="14">
        <v>80.5997294555293</v>
      </c>
      <c r="P33" s="8">
        <v>43.75</v>
      </c>
      <c r="Q33" s="8">
        <v>32.89473684210526</v>
      </c>
      <c r="R33" s="8">
        <v>0</v>
      </c>
      <c r="S33" s="8">
        <v>0</v>
      </c>
      <c r="T33" s="26">
        <v>11.8</v>
      </c>
      <c r="U33" s="26">
        <v>7.5</v>
      </c>
      <c r="V33" s="13">
        <v>20.6</v>
      </c>
      <c r="W33" s="13">
        <v>17.3</v>
      </c>
      <c r="X33" s="26">
        <v>115.40872</v>
      </c>
      <c r="Y33" s="1">
        <v>106.84538999999999</v>
      </c>
      <c r="Z33" s="27">
        <v>32.607590000000002</v>
      </c>
      <c r="AA33" s="2">
        <v>30.849989999999998</v>
      </c>
      <c r="AB33" s="27">
        <v>66.425319999999999</v>
      </c>
      <c r="AC33" s="2">
        <v>63.614319999999999</v>
      </c>
      <c r="AD33" s="13">
        <v>56.258860800000008</v>
      </c>
      <c r="AE33" s="13">
        <v>54.12637492999999</v>
      </c>
      <c r="AF33" s="11" t="s">
        <v>25</v>
      </c>
    </row>
    <row r="34" spans="1:32" ht="39" x14ac:dyDescent="0.25">
      <c r="A34" s="9" t="s">
        <v>26</v>
      </c>
      <c r="B34" s="13">
        <v>101.2561076125421</v>
      </c>
      <c r="C34" s="13">
        <v>103.12499094174193</v>
      </c>
      <c r="D34" s="13">
        <v>97.635290133440108</v>
      </c>
      <c r="E34" s="13">
        <v>96.629657529491411</v>
      </c>
      <c r="F34" s="13">
        <v>107.74530514693383</v>
      </c>
      <c r="G34" s="13">
        <v>112.17593804778866</v>
      </c>
      <c r="H34" s="2">
        <v>0.20278230789892421</v>
      </c>
      <c r="I34" s="1">
        <v>0.17697606705672486</v>
      </c>
      <c r="J34" s="14">
        <v>180</v>
      </c>
      <c r="K34" s="14">
        <v>162</v>
      </c>
      <c r="L34" s="14">
        <v>551.30232558139539</v>
      </c>
      <c r="M34" s="14">
        <v>542.7112299465241</v>
      </c>
      <c r="N34" s="14">
        <v>86.159496230924802</v>
      </c>
      <c r="O34" s="14">
        <v>76.665797130530706</v>
      </c>
      <c r="P34" s="8">
        <v>8.695652173913043</v>
      </c>
      <c r="Q34" s="8">
        <v>26.470588235294116</v>
      </c>
      <c r="R34" s="8">
        <v>0</v>
      </c>
      <c r="S34" s="8">
        <v>40</v>
      </c>
      <c r="T34" s="26">
        <v>12</v>
      </c>
      <c r="U34" s="26">
        <v>10.9</v>
      </c>
      <c r="V34" s="13">
        <v>18.3</v>
      </c>
      <c r="W34" s="13">
        <v>15.6</v>
      </c>
      <c r="X34" s="26">
        <v>79.925350000000009</v>
      </c>
      <c r="Y34" s="1">
        <v>80.897919999999999</v>
      </c>
      <c r="Z34" s="27">
        <v>23.835840000000001</v>
      </c>
      <c r="AA34" s="2">
        <v>25.786239999999999</v>
      </c>
      <c r="AB34" s="27">
        <v>44.713990000000003</v>
      </c>
      <c r="AC34" s="2">
        <v>43.135649999999998</v>
      </c>
      <c r="AD34" s="13">
        <v>40.40890417</v>
      </c>
      <c r="AE34" s="13">
        <v>40.726387029999998</v>
      </c>
      <c r="AF34" s="11" t="s">
        <v>26</v>
      </c>
    </row>
    <row r="35" spans="1:32" ht="26.25" x14ac:dyDescent="0.25">
      <c r="A35" s="9" t="s">
        <v>27</v>
      </c>
      <c r="B35" s="13">
        <v>96.144942757425326</v>
      </c>
      <c r="C35" s="13">
        <v>94.636791244538472</v>
      </c>
      <c r="D35" s="13">
        <v>97.094723333272839</v>
      </c>
      <c r="E35" s="13">
        <v>93.862219619203231</v>
      </c>
      <c r="F35" s="13">
        <v>91.319346957516075</v>
      </c>
      <c r="G35" s="13">
        <v>91.193523438657479</v>
      </c>
      <c r="H35" s="2">
        <v>0.20657951788147064</v>
      </c>
      <c r="I35" s="1">
        <v>0.20607694641454505</v>
      </c>
      <c r="J35" s="14">
        <v>96</v>
      </c>
      <c r="K35" s="14">
        <v>104</v>
      </c>
      <c r="L35" s="14">
        <v>512.79922779922776</v>
      </c>
      <c r="M35" s="14">
        <v>529.87265917602997</v>
      </c>
      <c r="N35" s="14">
        <v>78.123354740255607</v>
      </c>
      <c r="O35" s="14">
        <v>73.157365910076606</v>
      </c>
      <c r="P35" s="8">
        <v>70</v>
      </c>
      <c r="Q35" s="8">
        <v>38.028169014084504</v>
      </c>
      <c r="R35" s="8" t="s">
        <v>131</v>
      </c>
      <c r="S35" s="8">
        <v>16.666666666666668</v>
      </c>
      <c r="T35" s="26">
        <v>8.1</v>
      </c>
      <c r="U35" s="26">
        <v>10.3</v>
      </c>
      <c r="V35" s="13">
        <v>9.6</v>
      </c>
      <c r="W35" s="13">
        <v>8.6999999999999993</v>
      </c>
      <c r="X35" s="26">
        <v>190.18872000000002</v>
      </c>
      <c r="Y35" s="1">
        <v>186.12345999999999</v>
      </c>
      <c r="Z35" s="27">
        <v>58.736510000000003</v>
      </c>
      <c r="AA35" s="2">
        <v>59.377769999999998</v>
      </c>
      <c r="AB35" s="27">
        <v>113.64497</v>
      </c>
      <c r="AC35" s="2">
        <v>108.74881000000001</v>
      </c>
      <c r="AD35" s="13">
        <v>102.99237447000002</v>
      </c>
      <c r="AE35" s="13">
        <v>101.94120438000002</v>
      </c>
      <c r="AF35" s="11" t="s">
        <v>27</v>
      </c>
    </row>
    <row r="36" spans="1:32" ht="27" thickBot="1" x14ac:dyDescent="0.3">
      <c r="A36" s="10" t="s">
        <v>28</v>
      </c>
      <c r="B36" s="13">
        <v>63.436574451807438</v>
      </c>
      <c r="C36" s="13">
        <v>62.381231737756444</v>
      </c>
      <c r="D36" s="13">
        <v>64.705955599871203</v>
      </c>
      <c r="E36" s="13">
        <v>61.184313819833122</v>
      </c>
      <c r="F36" s="13">
        <v>66.643458603956262</v>
      </c>
      <c r="G36" s="13">
        <v>67.972817946005677</v>
      </c>
      <c r="H36" s="2">
        <v>0.33794212243136174</v>
      </c>
      <c r="I36" s="1">
        <v>0.32623249866381115</v>
      </c>
      <c r="J36" s="14">
        <v>46</v>
      </c>
      <c r="K36" s="14">
        <v>35</v>
      </c>
      <c r="L36" s="14">
        <v>291.35294117647061</v>
      </c>
      <c r="M36" s="14">
        <v>332.11111111111109</v>
      </c>
      <c r="N36" s="14">
        <v>27.5746436609152</v>
      </c>
      <c r="O36" s="14">
        <v>27.502852485737598</v>
      </c>
      <c r="P36" s="8">
        <v>94.736842105263165</v>
      </c>
      <c r="Q36" s="8">
        <v>78.94736842105263</v>
      </c>
      <c r="R36" s="8">
        <v>100</v>
      </c>
      <c r="S36" s="8" t="s">
        <v>131</v>
      </c>
      <c r="T36" s="26">
        <v>7.2</v>
      </c>
      <c r="U36" s="26">
        <v>8.6999999999999993</v>
      </c>
      <c r="V36" s="13">
        <v>6.4</v>
      </c>
      <c r="W36" s="13">
        <v>19.399999999999999</v>
      </c>
      <c r="X36" s="26">
        <v>14.550129999999998</v>
      </c>
      <c r="Y36" s="1">
        <v>14.584429999999999</v>
      </c>
      <c r="Z36" s="27">
        <v>3.4878499999999999</v>
      </c>
      <c r="AA36" s="2">
        <v>3.77068</v>
      </c>
      <c r="AB36" s="27">
        <v>7.8050699999999997</v>
      </c>
      <c r="AC36" s="2">
        <v>7.5295899999999998</v>
      </c>
      <c r="AD36" s="13">
        <v>7.31</v>
      </c>
      <c r="AE36" s="13">
        <v>7.08154941</v>
      </c>
      <c r="AF36" s="12" t="s">
        <v>28</v>
      </c>
    </row>
    <row r="37" spans="1:32" ht="15.75" thickTop="1" x14ac:dyDescent="0.25">
      <c r="A37" s="15"/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7">
        <v>0</v>
      </c>
      <c r="AE37" s="17">
        <v>0</v>
      </c>
      <c r="AF37" s="15"/>
    </row>
    <row r="38" spans="1:32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x14ac:dyDescent="0.25">
      <c r="A41" s="15"/>
      <c r="B41" s="15" t="s">
        <v>98</v>
      </c>
      <c r="C41" s="15"/>
      <c r="D41" s="15" t="s">
        <v>99</v>
      </c>
      <c r="E41" s="15"/>
      <c r="F41" s="15" t="s">
        <v>100</v>
      </c>
      <c r="G41" s="15"/>
      <c r="H41" s="15" t="s">
        <v>101</v>
      </c>
      <c r="I41" s="15"/>
      <c r="J41" s="15" t="s">
        <v>102</v>
      </c>
      <c r="K41" s="15"/>
      <c r="L41" s="15" t="s">
        <v>103</v>
      </c>
      <c r="M41" s="15"/>
      <c r="N41" s="15" t="s">
        <v>104</v>
      </c>
      <c r="O41" s="15"/>
      <c r="P41" s="15" t="s">
        <v>105</v>
      </c>
      <c r="Q41" s="15"/>
      <c r="R41" s="15" t="s">
        <v>106</v>
      </c>
      <c r="S41" s="15"/>
      <c r="T41" s="15" t="s">
        <v>107</v>
      </c>
      <c r="U41" s="15"/>
      <c r="V41" s="15" t="s">
        <v>108</v>
      </c>
      <c r="W41" s="15"/>
      <c r="X41" s="15" t="s">
        <v>109</v>
      </c>
      <c r="Y41" s="15"/>
      <c r="Z41" s="15" t="s">
        <v>110</v>
      </c>
      <c r="AA41" s="15"/>
      <c r="AB41" s="15" t="s">
        <v>111</v>
      </c>
      <c r="AC41" s="15"/>
      <c r="AD41" s="15" t="s">
        <v>112</v>
      </c>
      <c r="AE41" s="15"/>
      <c r="AF41" s="15"/>
    </row>
    <row r="42" spans="1:32" x14ac:dyDescent="0.25">
      <c r="A42" s="15" t="s">
        <v>0</v>
      </c>
      <c r="B42" s="15">
        <v>2010</v>
      </c>
      <c r="C42" s="15">
        <v>2011</v>
      </c>
      <c r="D42" s="15">
        <v>2010</v>
      </c>
      <c r="E42" s="15">
        <v>2011</v>
      </c>
      <c r="F42" s="15">
        <v>2010</v>
      </c>
      <c r="G42" s="15">
        <v>2011</v>
      </c>
      <c r="H42" s="15">
        <v>2011</v>
      </c>
      <c r="I42" s="15"/>
      <c r="J42" s="15">
        <v>2011</v>
      </c>
      <c r="K42" s="15"/>
      <c r="L42" s="15">
        <v>2011</v>
      </c>
      <c r="M42" s="15"/>
      <c r="N42" s="15">
        <v>2011</v>
      </c>
      <c r="O42" s="15"/>
      <c r="P42" s="15">
        <v>2011</v>
      </c>
      <c r="Q42" s="15"/>
      <c r="R42" s="15">
        <v>2011</v>
      </c>
      <c r="S42" s="15"/>
      <c r="T42" s="15">
        <v>2011</v>
      </c>
      <c r="U42" s="15"/>
      <c r="V42" s="15">
        <v>2011</v>
      </c>
      <c r="W42" s="15"/>
      <c r="X42" s="15">
        <v>2011</v>
      </c>
      <c r="Y42" s="15"/>
      <c r="Z42" s="15">
        <v>2011</v>
      </c>
      <c r="AA42" s="15"/>
      <c r="AB42" s="15">
        <v>2011</v>
      </c>
      <c r="AC42" s="15"/>
      <c r="AD42" s="15">
        <v>2011</v>
      </c>
      <c r="AE42" s="15"/>
      <c r="AF42" s="15"/>
    </row>
    <row r="43" spans="1:32" x14ac:dyDescent="0.25">
      <c r="A43" s="18" t="s">
        <v>5</v>
      </c>
      <c r="B43" s="15"/>
      <c r="C43" s="15"/>
      <c r="D43" s="15"/>
      <c r="E43" s="15"/>
      <c r="F43" s="15"/>
      <c r="G43" s="15"/>
      <c r="H43" s="15">
        <v>0.18085003733140734</v>
      </c>
      <c r="I43" s="15" t="e">
        <f>#REF!-H43</f>
        <v>#REF!</v>
      </c>
      <c r="J43" s="15">
        <v>93</v>
      </c>
      <c r="K43" s="15">
        <f>J13-J43</f>
        <v>3</v>
      </c>
      <c r="L43" s="15">
        <v>588.73793103448281</v>
      </c>
      <c r="M43" s="15">
        <f>L13-L43</f>
        <v>43.036635439505631</v>
      </c>
      <c r="N43" s="15">
        <v>59.02804965</v>
      </c>
      <c r="O43" s="15">
        <f>N13-N43</f>
        <v>-9.1653549577272031</v>
      </c>
      <c r="P43" s="15">
        <v>72.727272727272734</v>
      </c>
      <c r="Q43" s="15">
        <f>P13-P43</f>
        <v>-8.7272727272727337</v>
      </c>
      <c r="R43" s="15">
        <v>75</v>
      </c>
      <c r="S43" s="15">
        <f>R13-R43</f>
        <v>0</v>
      </c>
      <c r="T43" s="15">
        <v>9.1953403356178605</v>
      </c>
      <c r="U43" s="15">
        <f>T13-T43</f>
        <v>-3.4953403356178603</v>
      </c>
      <c r="V43" s="15">
        <v>13.3</v>
      </c>
      <c r="W43" s="15">
        <f>V13-V43</f>
        <v>-0.60000000000000142</v>
      </c>
      <c r="X43" s="15">
        <v>59.795259999999999</v>
      </c>
      <c r="Y43" s="15" t="e">
        <f>#REF!-X43</f>
        <v>#REF!</v>
      </c>
      <c r="Z43" s="15">
        <v>13.34803</v>
      </c>
      <c r="AA43" s="15" t="e">
        <f>#REF!-Z43</f>
        <v>#REF!</v>
      </c>
      <c r="AB43" s="15">
        <v>33.069760000000002</v>
      </c>
      <c r="AC43" s="15" t="e">
        <f>#REF!-AB43</f>
        <v>#REF!</v>
      </c>
      <c r="AD43" s="19">
        <v>25.840777270000004</v>
      </c>
      <c r="AE43" s="15">
        <f>AD13-AD43</f>
        <v>-0.61000303000000144</v>
      </c>
      <c r="AF43" s="15"/>
    </row>
    <row r="44" spans="1:32" x14ac:dyDescent="0.25">
      <c r="A44" s="18" t="s">
        <v>6</v>
      </c>
      <c r="B44" s="15"/>
      <c r="C44" s="15"/>
      <c r="D44" s="15"/>
      <c r="E44" s="15"/>
      <c r="F44" s="15"/>
      <c r="G44" s="15"/>
      <c r="H44" s="15">
        <v>0.14408858830322152</v>
      </c>
      <c r="I44" s="15" t="e">
        <f>#REF!-H44</f>
        <v>#REF!</v>
      </c>
      <c r="J44" s="15">
        <v>89</v>
      </c>
      <c r="K44" s="15">
        <f t="shared" ref="K44:K59" si="0">J14-J44</f>
        <v>17</v>
      </c>
      <c r="L44" s="15">
        <v>549.73469387755097</v>
      </c>
      <c r="M44" s="15">
        <f t="shared" ref="M44:M66" si="1">L14-L44</f>
        <v>43.741034277788799</v>
      </c>
      <c r="N44" s="15">
        <v>81.29756381</v>
      </c>
      <c r="O44" s="15">
        <f t="shared" ref="O44:O66" si="2">N14-N44</f>
        <v>-39.740461046614897</v>
      </c>
      <c r="P44" s="15">
        <v>70</v>
      </c>
      <c r="Q44" s="15">
        <f t="shared" ref="Q44:Q66" si="3">P14-P44</f>
        <v>-36.101694915254235</v>
      </c>
      <c r="R44" s="15">
        <v>0</v>
      </c>
      <c r="S44" s="15">
        <f t="shared" ref="S44:S66" si="4">R14-R44</f>
        <v>60</v>
      </c>
      <c r="T44" s="15">
        <v>7.44756948047314</v>
      </c>
      <c r="U44" s="15">
        <f t="shared" ref="U44:U66" si="5">T14-T44</f>
        <v>-2.3475694804731404</v>
      </c>
      <c r="V44" s="15">
        <v>11.1</v>
      </c>
      <c r="W44" s="15">
        <f t="shared" ref="W44:W66" si="6">V14-V44</f>
        <v>0.90000000000000036</v>
      </c>
      <c r="X44" s="15">
        <v>80.508980000000008</v>
      </c>
      <c r="Y44" s="15" t="e">
        <f>#REF!-X44</f>
        <v>#REF!</v>
      </c>
      <c r="Z44" s="15">
        <v>22.18722</v>
      </c>
      <c r="AA44" s="15" t="e">
        <f>#REF!-Z44</f>
        <v>#REF!</v>
      </c>
      <c r="AB44" s="15">
        <v>48.741999999999997</v>
      </c>
      <c r="AC44" s="15" t="e">
        <f>#REF!-AB44</f>
        <v>#REF!</v>
      </c>
      <c r="AD44" s="20">
        <v>38.774368050000007</v>
      </c>
      <c r="AE44" s="15">
        <f t="shared" ref="AE44:AE66" si="7">AD14-AD44</f>
        <v>-2.4515264200000075</v>
      </c>
      <c r="AF44" s="15"/>
    </row>
    <row r="45" spans="1:32" x14ac:dyDescent="0.25">
      <c r="A45" s="18" t="s">
        <v>7</v>
      </c>
      <c r="B45" s="15"/>
      <c r="C45" s="15"/>
      <c r="D45" s="15"/>
      <c r="E45" s="15"/>
      <c r="F45" s="15"/>
      <c r="G45" s="15"/>
      <c r="H45" s="15">
        <v>0.22425733740790557</v>
      </c>
      <c r="I45" s="15" t="e">
        <f>#REF!-H45</f>
        <v>#REF!</v>
      </c>
      <c r="J45" s="15">
        <v>160</v>
      </c>
      <c r="K45" s="15">
        <f t="shared" si="0"/>
        <v>-9</v>
      </c>
      <c r="L45" s="15">
        <v>633.43636363636358</v>
      </c>
      <c r="M45" s="15">
        <f t="shared" si="1"/>
        <v>-10.649778270509955</v>
      </c>
      <c r="N45" s="15">
        <v>76.655386739999997</v>
      </c>
      <c r="O45" s="15">
        <f t="shared" si="2"/>
        <v>-28.929777822977798</v>
      </c>
      <c r="P45" s="15">
        <v>43.137254901960787</v>
      </c>
      <c r="Q45" s="15">
        <f t="shared" si="3"/>
        <v>-3.1372549019607874</v>
      </c>
      <c r="R45" s="15">
        <v>0</v>
      </c>
      <c r="S45" s="15">
        <f t="shared" si="4"/>
        <v>0</v>
      </c>
      <c r="T45" s="15">
        <v>7.9232135291707904</v>
      </c>
      <c r="U45" s="15">
        <f t="shared" si="5"/>
        <v>-1.02321352917079</v>
      </c>
      <c r="V45" s="15">
        <v>6.1</v>
      </c>
      <c r="W45" s="15">
        <f t="shared" si="6"/>
        <v>4.7000000000000011</v>
      </c>
      <c r="X45" s="15">
        <v>58.170270000000002</v>
      </c>
      <c r="Y45" s="15" t="e">
        <f>#REF!-X45</f>
        <v>#REF!</v>
      </c>
      <c r="Z45" s="15">
        <v>16.641999999999999</v>
      </c>
      <c r="AA45" s="15" t="e">
        <f>#REF!-Z45</f>
        <v>#REF!</v>
      </c>
      <c r="AB45" s="15">
        <v>31.602</v>
      </c>
      <c r="AC45" s="15" t="e">
        <f>#REF!-AB45</f>
        <v>#REF!</v>
      </c>
      <c r="AD45" s="20">
        <v>28.278306350000012</v>
      </c>
      <c r="AE45" s="15">
        <f t="shared" si="7"/>
        <v>-1.5316567100000107</v>
      </c>
      <c r="AF45" s="15"/>
    </row>
    <row r="46" spans="1:32" x14ac:dyDescent="0.25">
      <c r="A46" s="18" t="s">
        <v>8</v>
      </c>
      <c r="B46" s="15"/>
      <c r="C46" s="15"/>
      <c r="D46" s="15"/>
      <c r="E46" s="15"/>
      <c r="F46" s="15"/>
      <c r="G46" s="15"/>
      <c r="H46" s="15">
        <v>0.17407449163210489</v>
      </c>
      <c r="I46" s="15" t="e">
        <f>#REF!-H46</f>
        <v>#REF!</v>
      </c>
      <c r="J46" s="15">
        <v>187</v>
      </c>
      <c r="K46" s="15">
        <f t="shared" si="0"/>
        <v>-47</v>
      </c>
      <c r="L46" s="15">
        <v>585.88157894736844</v>
      </c>
      <c r="M46" s="15">
        <f t="shared" si="1"/>
        <v>-91.013157894736878</v>
      </c>
      <c r="N46" s="15">
        <v>68.096496619999996</v>
      </c>
      <c r="O46" s="15">
        <f t="shared" si="2"/>
        <v>-11.140686472700494</v>
      </c>
      <c r="P46" s="15">
        <v>44.444444444444443</v>
      </c>
      <c r="Q46" s="15">
        <f t="shared" si="3"/>
        <v>-5.982905982905983</v>
      </c>
      <c r="R46" s="15">
        <v>0</v>
      </c>
      <c r="S46" s="15">
        <f t="shared" si="4"/>
        <v>100</v>
      </c>
      <c r="T46" s="15">
        <v>10.945487675808</v>
      </c>
      <c r="U46" s="15">
        <f t="shared" si="5"/>
        <v>-0.14548767580799904</v>
      </c>
      <c r="V46" s="15">
        <v>11.4</v>
      </c>
      <c r="W46" s="15">
        <f t="shared" si="6"/>
        <v>0.19999999999999929</v>
      </c>
      <c r="X46" s="15">
        <v>90.002049999999997</v>
      </c>
      <c r="Y46" s="15" t="e">
        <f>#REF!-X46</f>
        <v>#REF!</v>
      </c>
      <c r="Z46" s="15">
        <v>26.568760000000001</v>
      </c>
      <c r="AA46" s="15" t="e">
        <f>#REF!-Z46</f>
        <v>#REF!</v>
      </c>
      <c r="AB46" s="15">
        <v>50.615650000000002</v>
      </c>
      <c r="AC46" s="15" t="e">
        <f>#REF!-AB46</f>
        <v>#REF!</v>
      </c>
      <c r="AD46" s="20">
        <v>43.969410089999997</v>
      </c>
      <c r="AE46" s="15">
        <f t="shared" si="7"/>
        <v>-2.9482779399999899</v>
      </c>
      <c r="AF46" s="15"/>
    </row>
    <row r="47" spans="1:32" x14ac:dyDescent="0.25">
      <c r="A47" s="18" t="s">
        <v>9</v>
      </c>
      <c r="B47" s="15"/>
      <c r="C47" s="15"/>
      <c r="D47" s="15"/>
      <c r="E47" s="15"/>
      <c r="F47" s="15"/>
      <c r="G47" s="15"/>
      <c r="H47" s="15">
        <v>0.1869106163757373</v>
      </c>
      <c r="I47" s="15" t="e">
        <f>#REF!-H47</f>
        <v>#REF!</v>
      </c>
      <c r="J47" s="15">
        <v>110</v>
      </c>
      <c r="K47" s="15">
        <f t="shared" si="0"/>
        <v>-2</v>
      </c>
      <c r="L47" s="15">
        <v>598.09424083769636</v>
      </c>
      <c r="M47" s="15">
        <f t="shared" si="1"/>
        <v>-63.386923764525591</v>
      </c>
      <c r="N47" s="15">
        <v>70.361606082204801</v>
      </c>
      <c r="O47" s="15">
        <f t="shared" si="2"/>
        <v>-23.005304043732203</v>
      </c>
      <c r="P47" s="15">
        <v>67.647058823529406</v>
      </c>
      <c r="Q47" s="15">
        <f t="shared" si="3"/>
        <v>9.4876660341554953E-2</v>
      </c>
      <c r="R47" s="15">
        <v>100</v>
      </c>
      <c r="S47" s="15">
        <f t="shared" si="4"/>
        <v>-100</v>
      </c>
      <c r="T47" s="15">
        <v>7.02167172435224</v>
      </c>
      <c r="U47" s="15">
        <f t="shared" si="5"/>
        <v>-2.3216717243522398</v>
      </c>
      <c r="V47" s="15">
        <v>10.199999999999999</v>
      </c>
      <c r="W47" s="15">
        <f t="shared" si="6"/>
        <v>6</v>
      </c>
      <c r="X47" s="15">
        <v>55.19659</v>
      </c>
      <c r="Y47" s="15" t="e">
        <f>#REF!-X47</f>
        <v>#REF!</v>
      </c>
      <c r="Z47" s="15">
        <v>15.1701</v>
      </c>
      <c r="AA47" s="15" t="e">
        <f>#REF!-Z47</f>
        <v>#REF!</v>
      </c>
      <c r="AB47" s="15">
        <v>30.18242</v>
      </c>
      <c r="AC47" s="15" t="e">
        <f>#REF!-AB47</f>
        <v>#REF!</v>
      </c>
      <c r="AD47" s="20">
        <v>26.643607490000008</v>
      </c>
      <c r="AE47" s="15">
        <f t="shared" si="7"/>
        <v>-0.76024690000000916</v>
      </c>
      <c r="AF47" s="15"/>
    </row>
    <row r="48" spans="1:32" x14ac:dyDescent="0.25">
      <c r="A48" s="18" t="s">
        <v>10</v>
      </c>
      <c r="B48" s="15"/>
      <c r="C48" s="15"/>
      <c r="D48" s="15"/>
      <c r="E48" s="15"/>
      <c r="F48" s="15"/>
      <c r="G48" s="15"/>
      <c r="H48" s="15">
        <v>0.21568941622826301</v>
      </c>
      <c r="I48" s="15" t="e">
        <f>#REF!-H48</f>
        <v>#REF!</v>
      </c>
      <c r="J48" s="15">
        <v>99</v>
      </c>
      <c r="K48" s="15">
        <f t="shared" si="0"/>
        <v>-13</v>
      </c>
      <c r="L48" s="15">
        <v>517.10389610389609</v>
      </c>
      <c r="M48" s="15">
        <f t="shared" si="1"/>
        <v>-41.200670297444503</v>
      </c>
      <c r="N48" s="15">
        <v>33.327338751513103</v>
      </c>
      <c r="O48" s="15">
        <f t="shared" si="2"/>
        <v>-0.78711383801830692</v>
      </c>
      <c r="P48" s="15">
        <v>44.067796610169495</v>
      </c>
      <c r="Q48" s="15">
        <f t="shared" si="3"/>
        <v>28.659476117103239</v>
      </c>
      <c r="R48" s="15">
        <v>66.666666666666671</v>
      </c>
      <c r="S48" s="15">
        <f t="shared" si="4"/>
        <v>33.333333333333329</v>
      </c>
      <c r="T48" s="15">
        <v>7.5125631324811604</v>
      </c>
      <c r="U48" s="15">
        <f t="shared" si="5"/>
        <v>-2.5125631324811604</v>
      </c>
      <c r="V48" s="15">
        <v>11.9</v>
      </c>
      <c r="W48" s="15">
        <f t="shared" si="6"/>
        <v>4.2999999999999989</v>
      </c>
      <c r="X48" s="15">
        <v>46.441029999999998</v>
      </c>
      <c r="Y48" s="15" t="e">
        <f>#REF!-X48</f>
        <v>#REF!</v>
      </c>
      <c r="Z48" s="15">
        <v>11.27</v>
      </c>
      <c r="AA48" s="15" t="e">
        <f>#REF!-Z48</f>
        <v>#REF!</v>
      </c>
      <c r="AB48" s="15">
        <v>23.056000000000001</v>
      </c>
      <c r="AC48" s="15" t="e">
        <f>#REF!-AB48</f>
        <v>#REF!</v>
      </c>
      <c r="AD48" s="20">
        <v>21.766295810000006</v>
      </c>
      <c r="AE48" s="15">
        <f t="shared" si="7"/>
        <v>-2.3629267600000041</v>
      </c>
      <c r="AF48" s="15"/>
    </row>
    <row r="49" spans="1:32" x14ac:dyDescent="0.25">
      <c r="A49" s="18" t="s">
        <v>11</v>
      </c>
      <c r="B49" s="15"/>
      <c r="C49" s="15"/>
      <c r="D49" s="15"/>
      <c r="E49" s="15"/>
      <c r="F49" s="15"/>
      <c r="G49" s="15"/>
      <c r="H49" s="15">
        <v>0.2140891956808848</v>
      </c>
      <c r="I49" s="15" t="e">
        <f>#REF!-H49</f>
        <v>#REF!</v>
      </c>
      <c r="J49" s="15">
        <v>93</v>
      </c>
      <c r="K49" s="15">
        <f t="shared" si="0"/>
        <v>1</v>
      </c>
      <c r="L49" s="15">
        <v>504</v>
      </c>
      <c r="M49" s="15">
        <f t="shared" si="1"/>
        <v>-70.029126213592235</v>
      </c>
      <c r="N49" s="15">
        <v>46.150434629999999</v>
      </c>
      <c r="O49" s="15">
        <f t="shared" si="2"/>
        <v>0.69112328190870187</v>
      </c>
      <c r="P49" s="15">
        <v>60.416666666666664</v>
      </c>
      <c r="Q49" s="15">
        <f t="shared" si="3"/>
        <v>-7.7850877192982466</v>
      </c>
      <c r="R49" s="15">
        <v>0</v>
      </c>
      <c r="S49" s="15">
        <f t="shared" si="4"/>
        <v>16.666666666666668</v>
      </c>
      <c r="T49" s="15">
        <v>12.53367166108</v>
      </c>
      <c r="U49" s="15">
        <f t="shared" si="5"/>
        <v>-3.93367166108</v>
      </c>
      <c r="V49" s="15">
        <v>17.399999999999999</v>
      </c>
      <c r="W49" s="15">
        <f t="shared" si="6"/>
        <v>-2.0999999999999979</v>
      </c>
      <c r="X49" s="15">
        <v>42.526149999999994</v>
      </c>
      <c r="Y49" s="15" t="e">
        <f>#REF!-X49</f>
        <v>#REF!</v>
      </c>
      <c r="Z49" s="15">
        <v>11.84873</v>
      </c>
      <c r="AA49" s="15" t="e">
        <f>#REF!-Z49</f>
        <v>#REF!</v>
      </c>
      <c r="AB49" s="15">
        <v>23.571059999999999</v>
      </c>
      <c r="AC49" s="15" t="e">
        <f>#REF!-AB49</f>
        <v>#REF!</v>
      </c>
      <c r="AD49" s="20">
        <v>21.114710949999996</v>
      </c>
      <c r="AE49" s="15">
        <f t="shared" si="7"/>
        <v>-1.0891132799999959</v>
      </c>
      <c r="AF49" s="15"/>
    </row>
    <row r="50" spans="1:32" x14ac:dyDescent="0.25">
      <c r="A50" s="18" t="s">
        <v>12</v>
      </c>
      <c r="B50" s="15"/>
      <c r="C50" s="15"/>
      <c r="D50" s="15"/>
      <c r="E50" s="15"/>
      <c r="F50" s="15"/>
      <c r="G50" s="15"/>
      <c r="H50" s="15">
        <v>0.19788944419298757</v>
      </c>
      <c r="I50" s="15" t="e">
        <f>#REF!-H50</f>
        <v>#REF!</v>
      </c>
      <c r="J50" s="15">
        <v>75</v>
      </c>
      <c r="K50" s="15">
        <f t="shared" si="0"/>
        <v>21</v>
      </c>
      <c r="L50" s="15">
        <v>454.2037037037037</v>
      </c>
      <c r="M50" s="15">
        <f t="shared" si="1"/>
        <v>-36.203703703703695</v>
      </c>
      <c r="N50" s="15">
        <v>53.198510489999997</v>
      </c>
      <c r="O50" s="15">
        <f t="shared" si="2"/>
        <v>-3.4810807711244962</v>
      </c>
      <c r="P50" s="15">
        <v>54.237288135593218</v>
      </c>
      <c r="Q50" s="15">
        <f t="shared" si="3"/>
        <v>-7.1784646061814499</v>
      </c>
      <c r="R50" s="15">
        <v>999</v>
      </c>
      <c r="S50" s="15">
        <f t="shared" si="4"/>
        <v>-999</v>
      </c>
      <c r="T50" s="15">
        <v>9.6567882810903107</v>
      </c>
      <c r="U50" s="15">
        <f t="shared" si="5"/>
        <v>-4.3567882810903109</v>
      </c>
      <c r="V50" s="15">
        <v>12.5</v>
      </c>
      <c r="W50" s="15">
        <f t="shared" si="6"/>
        <v>0.80000000000000071</v>
      </c>
      <c r="X50" s="15">
        <v>53.410529999999994</v>
      </c>
      <c r="Y50" s="15" t="e">
        <f>#REF!-X50</f>
        <v>#REF!</v>
      </c>
      <c r="Z50" s="15">
        <v>14.38903</v>
      </c>
      <c r="AA50" s="15" t="e">
        <f>#REF!-Z50</f>
        <v>#REF!</v>
      </c>
      <c r="AB50" s="15">
        <v>26.419229999999999</v>
      </c>
      <c r="AC50" s="15" t="e">
        <f>#REF!-AB50</f>
        <v>#REF!</v>
      </c>
      <c r="AD50" s="20">
        <v>25.089287970000008</v>
      </c>
      <c r="AE50" s="15">
        <f t="shared" si="7"/>
        <v>-0.55702694000000719</v>
      </c>
      <c r="AF50" s="15"/>
    </row>
    <row r="51" spans="1:32" x14ac:dyDescent="0.25">
      <c r="A51" s="18" t="s">
        <v>13</v>
      </c>
      <c r="B51" s="15"/>
      <c r="C51" s="15"/>
      <c r="D51" s="15"/>
      <c r="E51" s="15"/>
      <c r="F51" s="15"/>
      <c r="G51" s="15"/>
      <c r="H51" s="15">
        <v>0.16497200636085832</v>
      </c>
      <c r="I51" s="15" t="e">
        <f>#REF!-H51</f>
        <v>#REF!</v>
      </c>
      <c r="J51" s="15">
        <v>150</v>
      </c>
      <c r="K51" s="15">
        <f t="shared" si="0"/>
        <v>-45</v>
      </c>
      <c r="L51" s="15">
        <v>651.41463414634143</v>
      </c>
      <c r="M51" s="15">
        <f t="shared" si="1"/>
        <v>-141.3681225184344</v>
      </c>
      <c r="N51" s="15">
        <v>50.786508599999998</v>
      </c>
      <c r="O51" s="15">
        <f t="shared" si="2"/>
        <v>-4.472783109803899</v>
      </c>
      <c r="P51" s="15">
        <v>65.517241379310349</v>
      </c>
      <c r="Q51" s="15">
        <f t="shared" si="3"/>
        <v>-4.2927515833919827</v>
      </c>
      <c r="R51" s="15">
        <v>999</v>
      </c>
      <c r="S51" s="15">
        <f t="shared" si="4"/>
        <v>-899</v>
      </c>
      <c r="T51" s="15">
        <v>8.6756279258775102</v>
      </c>
      <c r="U51" s="15">
        <f t="shared" si="5"/>
        <v>3.0243720741224891</v>
      </c>
      <c r="V51" s="15">
        <v>6.1</v>
      </c>
      <c r="W51" s="15">
        <f t="shared" si="6"/>
        <v>0.5</v>
      </c>
      <c r="X51" s="15">
        <v>76.6875</v>
      </c>
      <c r="Y51" s="15" t="e">
        <f>#REF!-X51</f>
        <v>#REF!</v>
      </c>
      <c r="Z51" s="15">
        <v>20.549520000000001</v>
      </c>
      <c r="AA51" s="15" t="e">
        <f>#REF!-Z51</f>
        <v>#REF!</v>
      </c>
      <c r="AB51" s="15">
        <v>45.065539999999999</v>
      </c>
      <c r="AC51" s="15" t="e">
        <f>#REF!-AB51</f>
        <v>#REF!</v>
      </c>
      <c r="AD51" s="20">
        <v>36.129984490000005</v>
      </c>
      <c r="AE51" s="15">
        <f t="shared" si="7"/>
        <v>-0.91798315000000485</v>
      </c>
      <c r="AF51" s="15"/>
    </row>
    <row r="52" spans="1:32" x14ac:dyDescent="0.25">
      <c r="A52" s="18" t="s">
        <v>14</v>
      </c>
      <c r="B52" s="15"/>
      <c r="C52" s="15"/>
      <c r="D52" s="15"/>
      <c r="E52" s="15"/>
      <c r="F52" s="15"/>
      <c r="G52" s="15"/>
      <c r="H52" s="15">
        <v>0.1608840980483591</v>
      </c>
      <c r="I52" s="15" t="e">
        <f>#REF!-H52</f>
        <v>#REF!</v>
      </c>
      <c r="J52" s="15">
        <v>134</v>
      </c>
      <c r="K52" s="15">
        <f t="shared" si="0"/>
        <v>9</v>
      </c>
      <c r="L52" s="15">
        <v>627.53299492385781</v>
      </c>
      <c r="M52" s="15">
        <f t="shared" si="1"/>
        <v>3.9642117800527785</v>
      </c>
      <c r="N52" s="15">
        <v>57.250413680000001</v>
      </c>
      <c r="O52" s="15">
        <f t="shared" si="2"/>
        <v>1.6644446684026022</v>
      </c>
      <c r="P52" s="15">
        <v>31.914893617021278</v>
      </c>
      <c r="Q52" s="15">
        <f t="shared" si="3"/>
        <v>-1.0506960861570818</v>
      </c>
      <c r="R52" s="15">
        <v>20</v>
      </c>
      <c r="S52" s="15">
        <f t="shared" si="4"/>
        <v>-20</v>
      </c>
      <c r="T52" s="15">
        <v>9.8309621959584703</v>
      </c>
      <c r="U52" s="15">
        <f t="shared" si="5"/>
        <v>0.46903780404153039</v>
      </c>
      <c r="V52" s="15">
        <v>12.2</v>
      </c>
      <c r="W52" s="15">
        <f t="shared" si="6"/>
        <v>2.8000000000000007</v>
      </c>
      <c r="X52" s="15">
        <v>56.231960000000001</v>
      </c>
      <c r="Y52" s="15" t="e">
        <f>#REF!-X52</f>
        <v>#REF!</v>
      </c>
      <c r="Z52" s="15">
        <v>15.1442</v>
      </c>
      <c r="AA52" s="15" t="e">
        <f>#REF!-Z52</f>
        <v>#REF!</v>
      </c>
      <c r="AB52" s="15">
        <v>32.031570000000002</v>
      </c>
      <c r="AC52" s="15" t="e">
        <f>#REF!-AB52</f>
        <v>#REF!</v>
      </c>
      <c r="AD52" s="20">
        <v>27.403450379999995</v>
      </c>
      <c r="AE52" s="15">
        <f t="shared" si="7"/>
        <v>-1.1186161099999907</v>
      </c>
      <c r="AF52" s="15"/>
    </row>
    <row r="53" spans="1:32" x14ac:dyDescent="0.25">
      <c r="A53" s="18" t="s">
        <v>15</v>
      </c>
      <c r="B53" s="15"/>
      <c r="C53" s="15"/>
      <c r="D53" s="15"/>
      <c r="E53" s="15"/>
      <c r="F53" s="15"/>
      <c r="G53" s="15"/>
      <c r="H53" s="15">
        <v>0.20936550073119292</v>
      </c>
      <c r="I53" s="15" t="e">
        <f>#REF!-H53</f>
        <v>#REF!</v>
      </c>
      <c r="J53" s="15">
        <v>146</v>
      </c>
      <c r="K53" s="15">
        <f t="shared" si="0"/>
        <v>-69</v>
      </c>
      <c r="L53" s="15">
        <v>670.30201342281885</v>
      </c>
      <c r="M53" s="15">
        <f t="shared" si="1"/>
        <v>-82.277322064794134</v>
      </c>
      <c r="N53" s="15">
        <v>66.74565217</v>
      </c>
      <c r="O53" s="15">
        <f t="shared" si="2"/>
        <v>-13.894639511772198</v>
      </c>
      <c r="P53" s="15">
        <v>51.25</v>
      </c>
      <c r="Q53" s="15">
        <f t="shared" si="3"/>
        <v>24.425675675675677</v>
      </c>
      <c r="R53" s="15">
        <v>0</v>
      </c>
      <c r="S53" s="15">
        <f t="shared" si="4"/>
        <v>100</v>
      </c>
      <c r="T53" s="15">
        <v>5.0999999999999996</v>
      </c>
      <c r="U53" s="15">
        <f t="shared" si="5"/>
        <v>1.9000000000000004</v>
      </c>
      <c r="V53" s="15">
        <v>12.9</v>
      </c>
      <c r="W53" s="15">
        <f t="shared" si="6"/>
        <v>-2.7000000000000011</v>
      </c>
      <c r="X53" s="15">
        <v>62.585650000000001</v>
      </c>
      <c r="Y53" s="15" t="e">
        <f>#REF!-X53</f>
        <v>#REF!</v>
      </c>
      <c r="Z53" s="15">
        <v>15.411</v>
      </c>
      <c r="AA53" s="15" t="e">
        <f>#REF!-Z53</f>
        <v>#REF!</v>
      </c>
      <c r="AB53" s="15">
        <v>36.905000000000001</v>
      </c>
      <c r="AC53" s="15" t="e">
        <f>#REF!-AB53</f>
        <v>#REF!</v>
      </c>
      <c r="AD53" s="20">
        <v>32.313787020000007</v>
      </c>
      <c r="AE53" s="15">
        <f t="shared" si="7"/>
        <v>-0.24273886000000999</v>
      </c>
      <c r="AF53" s="15"/>
    </row>
    <row r="54" spans="1:32" x14ac:dyDescent="0.25">
      <c r="A54" s="18" t="s">
        <v>16</v>
      </c>
      <c r="B54" s="15"/>
      <c r="C54" s="15"/>
      <c r="D54" s="15"/>
      <c r="E54" s="15"/>
      <c r="F54" s="15"/>
      <c r="G54" s="15"/>
      <c r="H54" s="15">
        <v>0.14636718747448524</v>
      </c>
      <c r="I54" s="15" t="e">
        <f>#REF!-H54</f>
        <v>#REF!</v>
      </c>
      <c r="J54" s="15">
        <v>86</v>
      </c>
      <c r="K54" s="15">
        <f t="shared" si="0"/>
        <v>11</v>
      </c>
      <c r="L54" s="15">
        <v>428.46948356807513</v>
      </c>
      <c r="M54" s="15">
        <f t="shared" si="1"/>
        <v>31.547091017560206</v>
      </c>
      <c r="N54" s="15">
        <v>66.624573637535093</v>
      </c>
      <c r="O54" s="15">
        <f t="shared" si="2"/>
        <v>-16.257087676014294</v>
      </c>
      <c r="P54" s="15">
        <v>60.465116279069768</v>
      </c>
      <c r="Q54" s="15">
        <f t="shared" si="3"/>
        <v>-9.354005167958654</v>
      </c>
      <c r="R54" s="15">
        <v>37.5</v>
      </c>
      <c r="S54" s="15">
        <f t="shared" si="4"/>
        <v>2.5</v>
      </c>
      <c r="T54" s="15">
        <v>7.2224635248541</v>
      </c>
      <c r="U54" s="15">
        <f t="shared" si="5"/>
        <v>0.47753647514590014</v>
      </c>
      <c r="V54" s="15">
        <v>20.8</v>
      </c>
      <c r="W54" s="15">
        <f t="shared" si="6"/>
        <v>-12.5</v>
      </c>
      <c r="X54" s="15">
        <v>89.187569999999994</v>
      </c>
      <c r="Y54" s="15" t="e">
        <f>#REF!-X54</f>
        <v>#REF!</v>
      </c>
      <c r="Z54" s="15">
        <v>24.26146</v>
      </c>
      <c r="AA54" s="15" t="e">
        <f>#REF!-Z54</f>
        <v>#REF!</v>
      </c>
      <c r="AB54" s="15">
        <v>52.27552</v>
      </c>
      <c r="AC54" s="15" t="e">
        <f>#REF!-AB54</f>
        <v>#REF!</v>
      </c>
      <c r="AD54" s="20">
        <v>42.195475450000004</v>
      </c>
      <c r="AE54" s="15">
        <f t="shared" si="7"/>
        <v>-3.3803304200000071</v>
      </c>
      <c r="AF54" s="15"/>
    </row>
    <row r="55" spans="1:32" x14ac:dyDescent="0.25">
      <c r="A55" s="18" t="s">
        <v>17</v>
      </c>
      <c r="B55" s="15"/>
      <c r="C55" s="15"/>
      <c r="D55" s="15"/>
      <c r="E55" s="15"/>
      <c r="F55" s="15"/>
      <c r="G55" s="15"/>
      <c r="H55" s="15">
        <v>0.23100235339354327</v>
      </c>
      <c r="I55" s="15" t="e">
        <f>#REF!-H55</f>
        <v>#REF!</v>
      </c>
      <c r="J55" s="15">
        <v>100</v>
      </c>
      <c r="K55" s="15">
        <f t="shared" si="0"/>
        <v>5</v>
      </c>
      <c r="L55" s="15">
        <v>457.04878048780489</v>
      </c>
      <c r="M55" s="15">
        <f t="shared" si="1"/>
        <v>22.217042297005264</v>
      </c>
      <c r="N55" s="15">
        <v>39.748940677966097</v>
      </c>
      <c r="O55" s="15">
        <f t="shared" si="2"/>
        <v>7.5141312174587043</v>
      </c>
      <c r="P55" s="15">
        <v>60.526315789473685</v>
      </c>
      <c r="Q55" s="15">
        <f t="shared" si="3"/>
        <v>-3.9225422045680247</v>
      </c>
      <c r="R55" s="15">
        <v>0</v>
      </c>
      <c r="S55" s="15">
        <f t="shared" si="4"/>
        <v>40</v>
      </c>
      <c r="T55" s="15">
        <v>7.5348101348091001</v>
      </c>
      <c r="U55" s="15">
        <f t="shared" si="5"/>
        <v>6.6651898651908992</v>
      </c>
      <c r="V55" s="15">
        <v>13.5</v>
      </c>
      <c r="W55" s="15">
        <f t="shared" si="6"/>
        <v>4.1999999999999993</v>
      </c>
      <c r="X55" s="15">
        <v>46.629349999999995</v>
      </c>
      <c r="Y55" s="15" t="e">
        <f>#REF!-X55</f>
        <v>#REF!</v>
      </c>
      <c r="Z55" s="15">
        <v>12.16381</v>
      </c>
      <c r="AA55" s="15" t="e">
        <f>#REF!-Z55</f>
        <v>#REF!</v>
      </c>
      <c r="AB55" s="15">
        <v>26.863669999999999</v>
      </c>
      <c r="AC55" s="15" t="e">
        <f>#REF!-AB55</f>
        <v>#REF!</v>
      </c>
      <c r="AD55" s="20">
        <v>21.33413431</v>
      </c>
      <c r="AE55" s="15">
        <f t="shared" si="7"/>
        <v>-1.6270747599999993</v>
      </c>
      <c r="AF55" s="15"/>
    </row>
    <row r="56" spans="1:32" x14ac:dyDescent="0.25">
      <c r="A56" s="18" t="s">
        <v>18</v>
      </c>
      <c r="B56" s="15"/>
      <c r="C56" s="15"/>
      <c r="D56" s="15"/>
      <c r="E56" s="15"/>
      <c r="F56" s="15"/>
      <c r="G56" s="15"/>
      <c r="H56" s="15">
        <v>0.21068008859808401</v>
      </c>
      <c r="I56" s="15" t="e">
        <f>#REF!-H56</f>
        <v>#REF!</v>
      </c>
      <c r="J56" s="15">
        <v>89</v>
      </c>
      <c r="K56" s="15">
        <f t="shared" si="0"/>
        <v>5</v>
      </c>
      <c r="L56" s="15">
        <v>511.10769230769233</v>
      </c>
      <c r="M56" s="15">
        <f t="shared" si="1"/>
        <v>-120.8854700854701</v>
      </c>
      <c r="N56" s="15">
        <v>58.324418228829998</v>
      </c>
      <c r="O56" s="15">
        <f t="shared" si="2"/>
        <v>-7.0956935566011978</v>
      </c>
      <c r="P56" s="15">
        <v>75</v>
      </c>
      <c r="Q56" s="15">
        <f t="shared" si="3"/>
        <v>-31.164383561643838</v>
      </c>
      <c r="R56" s="15">
        <v>33.333333333333336</v>
      </c>
      <c r="S56" s="15">
        <f t="shared" si="4"/>
        <v>66.666666666666657</v>
      </c>
      <c r="T56" s="15">
        <v>3.1</v>
      </c>
      <c r="U56" s="15">
        <f t="shared" si="5"/>
        <v>0.69999999999999973</v>
      </c>
      <c r="V56" s="15">
        <v>5.9</v>
      </c>
      <c r="W56" s="15">
        <f t="shared" si="6"/>
        <v>9.9</v>
      </c>
      <c r="X56" s="15">
        <v>57.718720000000005</v>
      </c>
      <c r="Y56" s="15" t="e">
        <f>#REF!-X56</f>
        <v>#REF!</v>
      </c>
      <c r="Z56" s="15">
        <v>15.11914</v>
      </c>
      <c r="AA56" s="15" t="e">
        <f>#REF!-Z56</f>
        <v>#REF!</v>
      </c>
      <c r="AB56" s="15">
        <v>36.063290000000002</v>
      </c>
      <c r="AC56" s="15" t="e">
        <f>#REF!-AB56</f>
        <v>#REF!</v>
      </c>
      <c r="AD56" s="20">
        <v>27.759525610000008</v>
      </c>
      <c r="AE56" s="15">
        <f t="shared" si="7"/>
        <v>-2.07715721000001</v>
      </c>
      <c r="AF56" s="15"/>
    </row>
    <row r="57" spans="1:32" x14ac:dyDescent="0.25">
      <c r="A57" s="18" t="s">
        <v>19</v>
      </c>
      <c r="B57" s="15"/>
      <c r="C57" s="15"/>
      <c r="D57" s="15"/>
      <c r="E57" s="15"/>
      <c r="F57" s="15"/>
      <c r="G57" s="15"/>
      <c r="H57" s="15">
        <v>0.20096341188470218</v>
      </c>
      <c r="I57" s="15" t="e">
        <f>#REF!-H57</f>
        <v>#REF!</v>
      </c>
      <c r="J57" s="15">
        <v>175</v>
      </c>
      <c r="K57" s="15">
        <f t="shared" si="0"/>
        <v>-43</v>
      </c>
      <c r="L57" s="15">
        <v>667.15789473684208</v>
      </c>
      <c r="M57" s="15">
        <f t="shared" si="1"/>
        <v>-142.40404858299598</v>
      </c>
      <c r="N57" s="15">
        <v>90.319523628531599</v>
      </c>
      <c r="O57" s="15">
        <f t="shared" si="2"/>
        <v>-30.877161222959195</v>
      </c>
      <c r="P57" s="15">
        <v>19.607843137254903</v>
      </c>
      <c r="Q57" s="15">
        <f t="shared" si="3"/>
        <v>18.487394957983192</v>
      </c>
      <c r="R57" s="15">
        <v>42.857142857142854</v>
      </c>
      <c r="S57" s="15">
        <f t="shared" si="4"/>
        <v>7.1428571428571459</v>
      </c>
      <c r="T57" s="15">
        <v>9.1436928928022301</v>
      </c>
      <c r="U57" s="15">
        <f t="shared" si="5"/>
        <v>-0.14369289280223008</v>
      </c>
      <c r="V57" s="15">
        <v>8.6999999999999993</v>
      </c>
      <c r="W57" s="15">
        <f t="shared" si="6"/>
        <v>11</v>
      </c>
      <c r="X57" s="15">
        <v>71.955590000000015</v>
      </c>
      <c r="Y57" s="15" t="e">
        <f>#REF!-X57</f>
        <v>#REF!</v>
      </c>
      <c r="Z57" s="15">
        <v>19.957370000000001</v>
      </c>
      <c r="AA57" s="15" t="e">
        <f>#REF!-Z57</f>
        <v>#REF!</v>
      </c>
      <c r="AB57" s="15">
        <v>40.232700000000001</v>
      </c>
      <c r="AC57" s="15" t="e">
        <f>#REF!-AB57</f>
        <v>#REF!</v>
      </c>
      <c r="AD57" s="20">
        <v>33.443953860000001</v>
      </c>
      <c r="AE57" s="15">
        <f t="shared" si="7"/>
        <v>-1.8131826000000046</v>
      </c>
      <c r="AF57" s="15"/>
    </row>
    <row r="58" spans="1:32" x14ac:dyDescent="0.25">
      <c r="A58" s="18" t="s">
        <v>20</v>
      </c>
      <c r="B58" s="15"/>
      <c r="C58" s="15"/>
      <c r="D58" s="15"/>
      <c r="E58" s="15"/>
      <c r="F58" s="15"/>
      <c r="G58" s="15"/>
      <c r="H58" s="15">
        <v>0.20133056585759762</v>
      </c>
      <c r="I58" s="15" t="e">
        <f>#REF!-H58</f>
        <v>#REF!</v>
      </c>
      <c r="J58" s="15">
        <v>129</v>
      </c>
      <c r="K58" s="15">
        <f t="shared" si="0"/>
        <v>-8</v>
      </c>
      <c r="L58" s="15">
        <v>492.72881355932202</v>
      </c>
      <c r="M58" s="15">
        <f t="shared" si="1"/>
        <v>-69.538337368845816</v>
      </c>
      <c r="N58" s="15">
        <v>79.917079560000005</v>
      </c>
      <c r="O58" s="15">
        <f t="shared" si="2"/>
        <v>-18.536832646419704</v>
      </c>
      <c r="P58" s="15">
        <v>45.901639344262293</v>
      </c>
      <c r="Q58" s="15">
        <f t="shared" si="3"/>
        <v>20.765027322404379</v>
      </c>
      <c r="R58" s="15">
        <v>0</v>
      </c>
      <c r="S58" s="15">
        <f t="shared" si="4"/>
        <v>66.666666666666671</v>
      </c>
      <c r="T58" s="15">
        <v>10.0927265983316</v>
      </c>
      <c r="U58" s="15">
        <f t="shared" si="5"/>
        <v>-2.7927265983316003</v>
      </c>
      <c r="V58" s="15">
        <v>3.7</v>
      </c>
      <c r="W58" s="15">
        <f t="shared" si="6"/>
        <v>10.399999999999999</v>
      </c>
      <c r="X58" s="15">
        <v>52.848050000000001</v>
      </c>
      <c r="Y58" s="15" t="e">
        <f>#REF!-X58</f>
        <v>#REF!</v>
      </c>
      <c r="Z58" s="15">
        <v>12.96697</v>
      </c>
      <c r="AA58" s="15" t="e">
        <f>#REF!-Z58</f>
        <v>#REF!</v>
      </c>
      <c r="AB58" s="15">
        <v>31.228120000000001</v>
      </c>
      <c r="AC58" s="15" t="e">
        <f>#REF!-AB58</f>
        <v>#REF!</v>
      </c>
      <c r="AD58" s="20">
        <v>24.060546750000007</v>
      </c>
      <c r="AE58" s="15">
        <f t="shared" si="7"/>
        <v>-0.97442037000000781</v>
      </c>
      <c r="AF58" s="15"/>
    </row>
    <row r="59" spans="1:32" x14ac:dyDescent="0.25">
      <c r="A59" s="18" t="s">
        <v>21</v>
      </c>
      <c r="B59" s="15"/>
      <c r="C59" s="15"/>
      <c r="D59" s="15"/>
      <c r="E59" s="15"/>
      <c r="F59" s="15"/>
      <c r="G59" s="15"/>
      <c r="H59" s="15">
        <v>0.19851387538934753</v>
      </c>
      <c r="I59" s="15" t="e">
        <f>#REF!-H59</f>
        <v>#REF!</v>
      </c>
      <c r="J59" s="15">
        <v>161</v>
      </c>
      <c r="K59" s="15">
        <f t="shared" si="0"/>
        <v>-9</v>
      </c>
      <c r="L59" s="15">
        <v>580.06818181818187</v>
      </c>
      <c r="M59" s="15">
        <f t="shared" si="1"/>
        <v>51.669374742904097</v>
      </c>
      <c r="N59" s="15">
        <v>78.768053320000007</v>
      </c>
      <c r="O59" s="15">
        <f t="shared" si="2"/>
        <v>-16.625701687202508</v>
      </c>
      <c r="P59" s="15">
        <v>57.692307692307693</v>
      </c>
      <c r="Q59" s="15">
        <f t="shared" si="3"/>
        <v>-19.230769230769234</v>
      </c>
      <c r="R59" s="15">
        <v>0</v>
      </c>
      <c r="S59" s="15" t="e">
        <f t="shared" si="4"/>
        <v>#VALUE!</v>
      </c>
      <c r="T59" s="15">
        <v>8.0416320249713191</v>
      </c>
      <c r="U59" s="15">
        <f t="shared" si="5"/>
        <v>-4.1632024971319126E-2</v>
      </c>
      <c r="V59" s="15">
        <v>8.1</v>
      </c>
      <c r="W59" s="15">
        <f t="shared" si="6"/>
        <v>11.799999999999999</v>
      </c>
      <c r="X59" s="15">
        <v>81.932910000000007</v>
      </c>
      <c r="Y59" s="15" t="e">
        <f>#REF!-X59</f>
        <v>#REF!</v>
      </c>
      <c r="Z59" s="15">
        <v>20.991</v>
      </c>
      <c r="AA59" s="15" t="e">
        <f>#REF!-Z59</f>
        <v>#REF!</v>
      </c>
      <c r="AB59" s="15">
        <v>50.15184</v>
      </c>
      <c r="AC59" s="15" t="e">
        <f>#REF!-AB59</f>
        <v>#REF!</v>
      </c>
      <c r="AD59" s="20">
        <v>40.352028569999995</v>
      </c>
      <c r="AE59" s="15">
        <f t="shared" si="7"/>
        <v>-1.7745517399999926</v>
      </c>
      <c r="AF59" s="15"/>
    </row>
    <row r="60" spans="1:32" x14ac:dyDescent="0.25">
      <c r="A60" s="18" t="s">
        <v>22</v>
      </c>
      <c r="B60" s="15"/>
      <c r="C60" s="15"/>
      <c r="D60" s="15"/>
      <c r="E60" s="15"/>
      <c r="F60" s="15"/>
      <c r="G60" s="15"/>
      <c r="H60" s="15">
        <v>0.19666812509434062</v>
      </c>
      <c r="I60" s="15" t="e">
        <f>#REF!-H60</f>
        <v>#REF!</v>
      </c>
      <c r="J60" s="15">
        <v>94</v>
      </c>
      <c r="K60" s="15">
        <f t="shared" ref="K60:K66" si="8">J30-J60</f>
        <v>-1</v>
      </c>
      <c r="L60" s="15">
        <v>535.22972972972968</v>
      </c>
      <c r="M60" s="15">
        <f t="shared" si="1"/>
        <v>-77.760703181057124</v>
      </c>
      <c r="N60" s="15">
        <v>69.776989970000002</v>
      </c>
      <c r="O60" s="15">
        <f t="shared" si="2"/>
        <v>-20.2816986691221</v>
      </c>
      <c r="P60" s="15">
        <v>67.567567567567565</v>
      </c>
      <c r="Q60" s="15">
        <f t="shared" si="3"/>
        <v>-11.317567567567565</v>
      </c>
      <c r="R60" s="15">
        <v>0</v>
      </c>
      <c r="S60" s="15">
        <f t="shared" si="4"/>
        <v>50</v>
      </c>
      <c r="T60" s="15">
        <v>10.536462969800301</v>
      </c>
      <c r="U60" s="15">
        <f t="shared" si="5"/>
        <v>-1.3364629698003014</v>
      </c>
      <c r="V60" s="15">
        <v>15.7</v>
      </c>
      <c r="W60" s="15">
        <f t="shared" si="6"/>
        <v>4.4000000000000021</v>
      </c>
      <c r="X60" s="15">
        <v>59.938470000000002</v>
      </c>
      <c r="Y60" s="15" t="e">
        <f>#REF!-X60</f>
        <v>#REF!</v>
      </c>
      <c r="Z60" s="15">
        <v>15.514290000000001</v>
      </c>
      <c r="AA60" s="15" t="e">
        <f>#REF!-Z60</f>
        <v>#REF!</v>
      </c>
      <c r="AB60" s="15">
        <v>31.810790000000001</v>
      </c>
      <c r="AC60" s="15" t="e">
        <f>#REF!-AB60</f>
        <v>#REF!</v>
      </c>
      <c r="AD60" s="20">
        <v>28.148588200000006</v>
      </c>
      <c r="AE60" s="15">
        <f t="shared" si="7"/>
        <v>-1.5532848100000081</v>
      </c>
      <c r="AF60" s="15"/>
    </row>
    <row r="61" spans="1:32" x14ac:dyDescent="0.25">
      <c r="A61" s="18" t="s">
        <v>23</v>
      </c>
      <c r="B61" s="15"/>
      <c r="C61" s="15"/>
      <c r="D61" s="15"/>
      <c r="E61" s="15"/>
      <c r="F61" s="15"/>
      <c r="G61" s="15"/>
      <c r="H61" s="15">
        <v>0.17470765417486964</v>
      </c>
      <c r="I61" s="15" t="e">
        <f>#REF!-H61</f>
        <v>#REF!</v>
      </c>
      <c r="J61" s="15">
        <v>91</v>
      </c>
      <c r="K61" s="15">
        <f t="shared" si="8"/>
        <v>15</v>
      </c>
      <c r="L61" s="15">
        <v>625.16167664670661</v>
      </c>
      <c r="M61" s="15">
        <f t="shared" si="1"/>
        <v>-178.3883433133733</v>
      </c>
      <c r="N61" s="15">
        <v>80.562269979999996</v>
      </c>
      <c r="O61" s="15">
        <f t="shared" si="2"/>
        <v>-24.860661879940395</v>
      </c>
      <c r="P61" s="15">
        <v>65.714285714285708</v>
      </c>
      <c r="Q61" s="15">
        <f t="shared" si="3"/>
        <v>-11.868131868131861</v>
      </c>
      <c r="R61" s="15">
        <v>33.333333333333336</v>
      </c>
      <c r="S61" s="15" t="e">
        <f t="shared" si="4"/>
        <v>#VALUE!</v>
      </c>
      <c r="T61" s="15">
        <v>8.1002392014502096</v>
      </c>
      <c r="U61" s="15">
        <f t="shared" si="5"/>
        <v>4.9997607985497901</v>
      </c>
      <c r="V61" s="15">
        <v>11</v>
      </c>
      <c r="W61" s="15">
        <f t="shared" si="6"/>
        <v>6.8999999999999986</v>
      </c>
      <c r="X61" s="15">
        <v>59.494719999999994</v>
      </c>
      <c r="Y61" s="15" t="e">
        <f>#REF!-X61</f>
        <v>#REF!</v>
      </c>
      <c r="Z61" s="15">
        <v>16.67005</v>
      </c>
      <c r="AA61" s="15" t="e">
        <f>#REF!-Z61</f>
        <v>#REF!</v>
      </c>
      <c r="AB61" s="15">
        <v>30.650849999999998</v>
      </c>
      <c r="AC61" s="15" t="e">
        <f>#REF!-AB61</f>
        <v>#REF!</v>
      </c>
      <c r="AD61" s="20">
        <v>27.242114100000006</v>
      </c>
      <c r="AE61" s="15">
        <f t="shared" si="7"/>
        <v>-2.0707452800000006</v>
      </c>
      <c r="AF61" s="15"/>
    </row>
    <row r="62" spans="1:32" x14ac:dyDescent="0.25">
      <c r="A62" s="18" t="s">
        <v>24</v>
      </c>
      <c r="B62" s="15"/>
      <c r="C62" s="15"/>
      <c r="D62" s="15"/>
      <c r="E62" s="15"/>
      <c r="F62" s="15"/>
      <c r="G62" s="15"/>
      <c r="H62" s="15">
        <v>0.21536974602335532</v>
      </c>
      <c r="I62" s="15" t="e">
        <f>#REF!-H62</f>
        <v>#REF!</v>
      </c>
      <c r="J62" s="15">
        <v>97</v>
      </c>
      <c r="K62" s="15">
        <f t="shared" si="8"/>
        <v>6</v>
      </c>
      <c r="L62" s="15">
        <v>681.43404255319149</v>
      </c>
      <c r="M62" s="15">
        <f t="shared" si="1"/>
        <v>-206.20823610157856</v>
      </c>
      <c r="N62" s="15">
        <v>48.644058450000003</v>
      </c>
      <c r="O62" s="15">
        <f t="shared" si="2"/>
        <v>-9.064360324274304</v>
      </c>
      <c r="P62" s="15">
        <v>92</v>
      </c>
      <c r="Q62" s="15">
        <f t="shared" si="3"/>
        <v>-19.272727272727266</v>
      </c>
      <c r="R62" s="15">
        <v>0</v>
      </c>
      <c r="S62" s="15">
        <f t="shared" si="4"/>
        <v>100</v>
      </c>
      <c r="T62" s="15">
        <v>13.9631924383362</v>
      </c>
      <c r="U62" s="15">
        <f t="shared" si="5"/>
        <v>-4.2631924383362012</v>
      </c>
      <c r="V62" s="15">
        <v>11.4</v>
      </c>
      <c r="W62" s="15">
        <f t="shared" si="6"/>
        <v>3.9000000000000004</v>
      </c>
      <c r="X62" s="15">
        <v>64.728809999999996</v>
      </c>
      <c r="Y62" s="15" t="e">
        <f>#REF!-X62</f>
        <v>#REF!</v>
      </c>
      <c r="Z62" s="15">
        <v>18.969529999999999</v>
      </c>
      <c r="AA62" s="15" t="e">
        <f>#REF!-Z62</f>
        <v>#REF!</v>
      </c>
      <c r="AB62" s="15">
        <v>37.246009999999998</v>
      </c>
      <c r="AC62" s="15" t="e">
        <f>#REF!-AB62</f>
        <v>#REF!</v>
      </c>
      <c r="AD62" s="20">
        <v>32.28066977000001</v>
      </c>
      <c r="AE62" s="15">
        <f t="shared" si="7"/>
        <v>-1.1385744400000064</v>
      </c>
      <c r="AF62" s="15"/>
    </row>
    <row r="63" spans="1:32" x14ac:dyDescent="0.25">
      <c r="A63" s="18" t="s">
        <v>25</v>
      </c>
      <c r="B63" s="15"/>
      <c r="C63" s="15"/>
      <c r="D63" s="15"/>
      <c r="E63" s="15"/>
      <c r="F63" s="15"/>
      <c r="G63" s="15"/>
      <c r="H63" s="15">
        <v>0.19690596452134829</v>
      </c>
      <c r="I63" s="15" t="e">
        <f>#REF!-H63</f>
        <v>#REF!</v>
      </c>
      <c r="J63" s="15">
        <v>204</v>
      </c>
      <c r="K63" s="15">
        <f t="shared" si="8"/>
        <v>-58</v>
      </c>
      <c r="L63" s="15">
        <v>771.7123745819398</v>
      </c>
      <c r="M63" s="15">
        <f t="shared" si="1"/>
        <v>-156.87133411951208</v>
      </c>
      <c r="N63" s="15">
        <v>86.844544310000003</v>
      </c>
      <c r="O63" s="15">
        <f t="shared" si="2"/>
        <v>-11.149653417539497</v>
      </c>
      <c r="P63" s="15">
        <v>31.868131868131869</v>
      </c>
      <c r="Q63" s="15">
        <f t="shared" si="3"/>
        <v>11.881868131868131</v>
      </c>
      <c r="R63" s="15">
        <v>0</v>
      </c>
      <c r="S63" s="15">
        <f t="shared" si="4"/>
        <v>0</v>
      </c>
      <c r="T63" s="15">
        <v>10.933790425114699</v>
      </c>
      <c r="U63" s="15">
        <f t="shared" si="5"/>
        <v>0.86620957488530159</v>
      </c>
      <c r="V63" s="15">
        <v>11.7</v>
      </c>
      <c r="W63" s="15">
        <f t="shared" si="6"/>
        <v>8.9000000000000021</v>
      </c>
      <c r="X63" s="15">
        <v>130.88573</v>
      </c>
      <c r="Y63" s="15" t="e">
        <f>#REF!-X63</f>
        <v>#REF!</v>
      </c>
      <c r="Z63" s="15">
        <v>35.62068</v>
      </c>
      <c r="AA63" s="15" t="e">
        <f>#REF!-Z63</f>
        <v>#REF!</v>
      </c>
      <c r="AB63" s="15">
        <v>77.101990000000001</v>
      </c>
      <c r="AC63" s="15" t="e">
        <f>#REF!-AB63</f>
        <v>#REF!</v>
      </c>
      <c r="AD63" s="20">
        <v>61.810729719999998</v>
      </c>
      <c r="AE63" s="15">
        <f t="shared" si="7"/>
        <v>-5.5518689199999898</v>
      </c>
      <c r="AF63" s="15"/>
    </row>
    <row r="64" spans="1:32" x14ac:dyDescent="0.25">
      <c r="A64" s="18" t="s">
        <v>26</v>
      </c>
      <c r="B64" s="15"/>
      <c r="C64" s="15"/>
      <c r="D64" s="15"/>
      <c r="E64" s="15"/>
      <c r="F64" s="15"/>
      <c r="G64" s="15"/>
      <c r="H64" s="15">
        <v>0.17476206203355554</v>
      </c>
      <c r="I64" s="15" t="e">
        <f>#REF!-H64</f>
        <v>#REF!</v>
      </c>
      <c r="J64" s="15">
        <v>165</v>
      </c>
      <c r="K64" s="15">
        <f t="shared" si="8"/>
        <v>15</v>
      </c>
      <c r="L64" s="15">
        <v>581.03278688524586</v>
      </c>
      <c r="M64" s="15">
        <f t="shared" si="1"/>
        <v>-29.730461303850461</v>
      </c>
      <c r="N64" s="15">
        <v>111.6069617</v>
      </c>
      <c r="O64" s="15">
        <f t="shared" si="2"/>
        <v>-25.447465469075198</v>
      </c>
      <c r="P64" s="15">
        <v>13.793103448275861</v>
      </c>
      <c r="Q64" s="15">
        <f t="shared" si="3"/>
        <v>-5.0974512743628182</v>
      </c>
      <c r="R64" s="15">
        <v>0</v>
      </c>
      <c r="S64" s="15">
        <f t="shared" si="4"/>
        <v>0</v>
      </c>
      <c r="T64" s="15">
        <v>13.6</v>
      </c>
      <c r="U64" s="15">
        <f t="shared" si="5"/>
        <v>-1.5999999999999996</v>
      </c>
      <c r="V64" s="15">
        <v>6.9</v>
      </c>
      <c r="W64" s="15">
        <f t="shared" si="6"/>
        <v>11.4</v>
      </c>
      <c r="X64" s="15">
        <v>85.622100000000017</v>
      </c>
      <c r="Y64" s="15" t="e">
        <f>#REF!-X64</f>
        <v>#REF!</v>
      </c>
      <c r="Z64" s="15">
        <v>23.5809</v>
      </c>
      <c r="AA64" s="15" t="e">
        <f>#REF!-Z64</f>
        <v>#REF!</v>
      </c>
      <c r="AB64" s="15">
        <v>50.499000000000002</v>
      </c>
      <c r="AC64" s="15" t="e">
        <f>#REF!-AB64</f>
        <v>#REF!</v>
      </c>
      <c r="AD64" s="20">
        <v>41.591692010000003</v>
      </c>
      <c r="AE64" s="15">
        <f t="shared" si="7"/>
        <v>-1.1827878400000031</v>
      </c>
      <c r="AF64" s="15"/>
    </row>
    <row r="65" spans="1:32" x14ac:dyDescent="0.25">
      <c r="A65" s="18" t="s">
        <v>27</v>
      </c>
      <c r="B65" s="15"/>
      <c r="C65" s="15"/>
      <c r="D65" s="15"/>
      <c r="E65" s="15"/>
      <c r="F65" s="15"/>
      <c r="G65" s="15"/>
      <c r="H65" s="15">
        <v>0.21932518179960686</v>
      </c>
      <c r="I65" s="15" t="e">
        <f>#REF!-H65</f>
        <v>#REF!</v>
      </c>
      <c r="J65" s="15">
        <v>149</v>
      </c>
      <c r="K65" s="15">
        <f t="shared" si="8"/>
        <v>-53</v>
      </c>
      <c r="L65" s="15">
        <v>545</v>
      </c>
      <c r="M65" s="15">
        <f t="shared" si="1"/>
        <v>-32.200772200772235</v>
      </c>
      <c r="N65" s="15">
        <v>119.5509634</v>
      </c>
      <c r="O65" s="15">
        <f t="shared" si="2"/>
        <v>-41.427608659744394</v>
      </c>
      <c r="P65" s="15">
        <v>31.506849315068493</v>
      </c>
      <c r="Q65" s="15">
        <f t="shared" si="3"/>
        <v>38.493150684931507</v>
      </c>
      <c r="R65" s="15">
        <v>12.5</v>
      </c>
      <c r="S65" s="15" t="e">
        <f t="shared" si="4"/>
        <v>#VALUE!</v>
      </c>
      <c r="T65" s="15">
        <v>9.6843191501933408</v>
      </c>
      <c r="U65" s="15">
        <f t="shared" si="5"/>
        <v>-1.5843191501933411</v>
      </c>
      <c r="V65" s="15">
        <v>7</v>
      </c>
      <c r="W65" s="15">
        <f t="shared" si="6"/>
        <v>2.5999999999999996</v>
      </c>
      <c r="X65" s="15">
        <v>193.76866999999999</v>
      </c>
      <c r="Y65" s="15" t="e">
        <f>#REF!-X65</f>
        <v>#REF!</v>
      </c>
      <c r="Z65" s="15">
        <v>57.941890000000001</v>
      </c>
      <c r="AA65" s="15" t="e">
        <f>#REF!-Z65</f>
        <v>#REF!</v>
      </c>
      <c r="AB65" s="15">
        <v>116.42149999999999</v>
      </c>
      <c r="AC65" s="15" t="e">
        <f>#REF!-AB65</f>
        <v>#REF!</v>
      </c>
      <c r="AD65" s="20">
        <v>102.58407253999995</v>
      </c>
      <c r="AE65" s="15">
        <f t="shared" si="7"/>
        <v>0.40830193000006432</v>
      </c>
      <c r="AF65" s="15"/>
    </row>
    <row r="66" spans="1:32" ht="15.75" thickBot="1" x14ac:dyDescent="0.3">
      <c r="A66" s="21" t="s">
        <v>28</v>
      </c>
      <c r="B66" s="15"/>
      <c r="C66" s="15"/>
      <c r="D66" s="15"/>
      <c r="E66" s="15"/>
      <c r="F66" s="15"/>
      <c r="G66" s="15"/>
      <c r="H66" s="15">
        <v>0.34371508236171583</v>
      </c>
      <c r="I66" s="15" t="e">
        <f>#REF!-H66</f>
        <v>#REF!</v>
      </c>
      <c r="J66" s="15">
        <v>37</v>
      </c>
      <c r="K66" s="15">
        <f t="shared" si="8"/>
        <v>9</v>
      </c>
      <c r="L66" s="15">
        <v>359.81818181818181</v>
      </c>
      <c r="M66" s="15">
        <f t="shared" si="1"/>
        <v>-68.465240641711205</v>
      </c>
      <c r="N66" s="15">
        <v>39.089440276976298</v>
      </c>
      <c r="O66" s="15">
        <f t="shared" si="2"/>
        <v>-11.514796616061098</v>
      </c>
      <c r="P66" s="15">
        <v>100</v>
      </c>
      <c r="Q66" s="15">
        <f t="shared" si="3"/>
        <v>-5.2631578947368354</v>
      </c>
      <c r="R66" s="15">
        <v>999</v>
      </c>
      <c r="S66" s="15">
        <f t="shared" si="4"/>
        <v>-899</v>
      </c>
      <c r="T66" s="15">
        <v>6.8879921431961</v>
      </c>
      <c r="U66" s="15">
        <f t="shared" si="5"/>
        <v>0.3120078568039002</v>
      </c>
      <c r="V66" s="15">
        <v>6.4</v>
      </c>
      <c r="W66" s="15">
        <f t="shared" si="6"/>
        <v>0</v>
      </c>
      <c r="X66" s="15">
        <v>15.327180000000002</v>
      </c>
      <c r="Y66" s="15" t="e">
        <f>#REF!-X66</f>
        <v>#REF!</v>
      </c>
      <c r="Z66" s="15">
        <v>3.6858300000000002</v>
      </c>
      <c r="AA66" s="15" t="e">
        <f>#REF!-Z66</f>
        <v>#REF!</v>
      </c>
      <c r="AB66" s="15">
        <v>8.3656400000000009</v>
      </c>
      <c r="AC66" s="15" t="e">
        <f>#REF!-AB66</f>
        <v>#REF!</v>
      </c>
      <c r="AD66" s="22">
        <v>7.34</v>
      </c>
      <c r="AE66" s="15">
        <f t="shared" si="7"/>
        <v>-3.0000000000000249E-2</v>
      </c>
      <c r="AF66" s="15"/>
    </row>
    <row r="67" spans="1:32" ht="15.75" thickTop="1" x14ac:dyDescent="0.25">
      <c r="A67" s="15"/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4">
        <v>0</v>
      </c>
      <c r="AE67" s="24">
        <v>0</v>
      </c>
      <c r="AF67" s="15"/>
    </row>
  </sheetData>
  <sheetProtection algorithmName="SHA-512" hashValue="jgpXrJ704R+BaM+Jrssve1B+jSxtITAnHzChWq2ZAhYXF7TfXcGizAVqBC/gIqkx6xoP+Rwni8+RL+JwhPvMCw==" saltValue="rHswnTHZ5c6FiP+Dri4jv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00B050"/>
  </sheetPr>
  <dimension ref="A1:P38"/>
  <sheetViews>
    <sheetView workbookViewId="0">
      <selection activeCell="E13" sqref="E13"/>
    </sheetView>
  </sheetViews>
  <sheetFormatPr defaultColWidth="8.85546875" defaultRowHeight="15" x14ac:dyDescent="0.25"/>
  <cols>
    <col min="1" max="1" width="2.7109375" style="33" customWidth="1"/>
    <col min="2" max="2" width="5.140625" style="33" customWidth="1"/>
    <col min="3" max="3" width="26.42578125" style="33" customWidth="1"/>
    <col min="4" max="15" width="8.7109375" style="33" customWidth="1"/>
    <col min="16" max="16" width="4.42578125" style="33" customWidth="1"/>
    <col min="17" max="16384" width="8.85546875" style="33"/>
  </cols>
  <sheetData>
    <row r="1" spans="2:15" ht="15" customHeight="1" thickBot="1" x14ac:dyDescent="0.3"/>
    <row r="2" spans="2:15" ht="15.75" x14ac:dyDescent="0.25">
      <c r="B2" s="203" t="s">
        <v>115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</row>
    <row r="3" spans="2:15" ht="6" customHeight="1" x14ac:dyDescent="0.25">
      <c r="B3" s="204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205"/>
    </row>
    <row r="4" spans="2:15" s="38" customFormat="1" ht="15" customHeight="1" x14ac:dyDescent="0.25">
      <c r="B4" s="206"/>
      <c r="C4" s="207"/>
      <c r="D4" s="409" t="s">
        <v>31</v>
      </c>
      <c r="E4" s="409"/>
      <c r="F4" s="409" t="s">
        <v>113</v>
      </c>
      <c r="G4" s="409"/>
      <c r="H4" s="409" t="s">
        <v>1</v>
      </c>
      <c r="I4" s="409"/>
      <c r="J4" s="409" t="s">
        <v>2</v>
      </c>
      <c r="K4" s="409"/>
      <c r="L4" s="409" t="s">
        <v>3</v>
      </c>
      <c r="M4" s="409"/>
      <c r="N4" s="409" t="s">
        <v>4</v>
      </c>
      <c r="O4" s="410"/>
    </row>
    <row r="5" spans="2:15" ht="15.75" thickBot="1" x14ac:dyDescent="0.3">
      <c r="B5" s="208"/>
      <c r="C5" s="209"/>
      <c r="D5" s="210">
        <f>Overblik!$D$6</f>
        <v>2017</v>
      </c>
      <c r="E5" s="210">
        <f>Overblik!$E$6</f>
        <v>2018</v>
      </c>
      <c r="F5" s="210">
        <f>Overblik!$D$6</f>
        <v>2017</v>
      </c>
      <c r="G5" s="210">
        <f>Overblik!$E$6</f>
        <v>2018</v>
      </c>
      <c r="H5" s="210">
        <f>Overblik!$D$6</f>
        <v>2017</v>
      </c>
      <c r="I5" s="210">
        <f>Overblik!$E$6</f>
        <v>2018</v>
      </c>
      <c r="J5" s="210">
        <f>Overblik!$D$6</f>
        <v>2017</v>
      </c>
      <c r="K5" s="210">
        <f>Overblik!$E$6</f>
        <v>2018</v>
      </c>
      <c r="L5" s="210">
        <f>Overblik!$D$6</f>
        <v>2017</v>
      </c>
      <c r="M5" s="210">
        <f>Overblik!$E$6</f>
        <v>2018</v>
      </c>
      <c r="N5" s="210">
        <f>Overblik!$D$6</f>
        <v>2017</v>
      </c>
      <c r="O5" s="211">
        <f>Overblik!$E$6</f>
        <v>2018</v>
      </c>
    </row>
    <row r="6" spans="2:15" x14ac:dyDescent="0.25">
      <c r="B6" s="123"/>
      <c r="C6" s="120" t="s">
        <v>119</v>
      </c>
      <c r="D6" s="121">
        <v>101.87255561941832</v>
      </c>
      <c r="E6" s="122">
        <v>105.88363682845888</v>
      </c>
      <c r="F6" s="121">
        <v>98.214347895147995</v>
      </c>
      <c r="G6" s="122">
        <v>103.15945345521035</v>
      </c>
      <c r="H6" s="121">
        <v>94.568008399945455</v>
      </c>
      <c r="I6" s="122">
        <v>102.67895664106861</v>
      </c>
      <c r="J6" s="121">
        <v>102.76049066463624</v>
      </c>
      <c r="K6" s="122">
        <v>103.37741382008285</v>
      </c>
      <c r="L6" s="121">
        <v>105.96141042856951</v>
      </c>
      <c r="M6" s="122">
        <v>107.2423087607142</v>
      </c>
      <c r="N6" s="121">
        <v>114.49692620108094</v>
      </c>
      <c r="O6" s="122">
        <v>117.05820561050075</v>
      </c>
    </row>
    <row r="7" spans="2:15" ht="15.75" thickBot="1" x14ac:dyDescent="0.3">
      <c r="B7" s="137"/>
      <c r="C7" s="393" t="s">
        <v>37</v>
      </c>
      <c r="D7" s="128">
        <f>LARGE(D9:D32,5)</f>
        <v>108.211290932964</v>
      </c>
      <c r="E7" s="129">
        <f t="shared" ref="E7:O7" si="0">LARGE(E9:E32,5)</f>
        <v>112.45538081768257</v>
      </c>
      <c r="F7" s="128">
        <f t="shared" si="0"/>
        <v>103.29872137346226</v>
      </c>
      <c r="G7" s="129">
        <f t="shared" si="0"/>
        <v>113.51034017820419</v>
      </c>
      <c r="H7" s="128">
        <f t="shared" si="0"/>
        <v>100.84093915415247</v>
      </c>
      <c r="I7" s="129">
        <f t="shared" si="0"/>
        <v>116.62835895755515</v>
      </c>
      <c r="J7" s="128">
        <f t="shared" si="0"/>
        <v>112.10926091378724</v>
      </c>
      <c r="K7" s="129">
        <f t="shared" si="0"/>
        <v>117.06481167827248</v>
      </c>
      <c r="L7" s="128">
        <f t="shared" si="0"/>
        <v>118.72015518520085</v>
      </c>
      <c r="M7" s="129">
        <f t="shared" si="0"/>
        <v>119.54368928862078</v>
      </c>
      <c r="N7" s="128">
        <f t="shared" si="0"/>
        <v>135.74254917068146</v>
      </c>
      <c r="O7" s="129">
        <f t="shared" si="0"/>
        <v>134.75588721837877</v>
      </c>
    </row>
    <row r="8" spans="2:15" ht="13.5" customHeight="1" thickBot="1" x14ac:dyDescent="0.3">
      <c r="B8" s="338" t="s">
        <v>29</v>
      </c>
      <c r="C8" s="339" t="s">
        <v>0</v>
      </c>
      <c r="D8" s="340"/>
      <c r="E8" s="340"/>
      <c r="F8" s="340"/>
      <c r="G8" s="340"/>
      <c r="H8" s="340"/>
      <c r="I8" s="340"/>
      <c r="J8" s="340"/>
      <c r="K8" s="340"/>
      <c r="L8" s="341"/>
      <c r="M8" s="340"/>
      <c r="N8" s="341"/>
      <c r="O8" s="342"/>
    </row>
    <row r="9" spans="2:15" x14ac:dyDescent="0.25">
      <c r="B9" s="138">
        <v>901</v>
      </c>
      <c r="C9" s="139" t="s">
        <v>5</v>
      </c>
      <c r="D9" s="135">
        <v>102.35015576311299</v>
      </c>
      <c r="E9" s="136">
        <v>102.20144995663907</v>
      </c>
      <c r="F9" s="140">
        <v>89.72551567508313</v>
      </c>
      <c r="G9" s="141">
        <v>96.757675346378576</v>
      </c>
      <c r="H9" s="135">
        <v>80.546463059548472</v>
      </c>
      <c r="I9" s="136">
        <v>96.921852058650657</v>
      </c>
      <c r="J9" s="142">
        <v>99.860716439874437</v>
      </c>
      <c r="K9" s="141">
        <v>96.459072345936619</v>
      </c>
      <c r="L9" s="135">
        <v>115.6929615870491</v>
      </c>
      <c r="M9" s="136">
        <v>98.26845122711056</v>
      </c>
      <c r="N9" s="135">
        <v>138.60941893319486</v>
      </c>
      <c r="O9" s="136">
        <v>134.75588721837877</v>
      </c>
    </row>
    <row r="10" spans="2:15" x14ac:dyDescent="0.25">
      <c r="B10" s="125">
        <v>902</v>
      </c>
      <c r="C10" s="110" t="s">
        <v>6</v>
      </c>
      <c r="D10" s="108">
        <v>100.20495314148801</v>
      </c>
      <c r="E10" s="109">
        <v>115.85854355850597</v>
      </c>
      <c r="F10" s="111">
        <v>96.364210670157036</v>
      </c>
      <c r="G10" s="112">
        <v>123.87238839156176</v>
      </c>
      <c r="H10" s="108">
        <v>98.425963625261275</v>
      </c>
      <c r="I10" s="109">
        <v>119.42671072278435</v>
      </c>
      <c r="J10" s="98">
        <v>94.224852648247591</v>
      </c>
      <c r="K10" s="112">
        <v>129.30447526546308</v>
      </c>
      <c r="L10" s="108">
        <v>103.07045312867214</v>
      </c>
      <c r="M10" s="109">
        <v>89.860545091702292</v>
      </c>
      <c r="N10" s="108">
        <v>111.65567136842378</v>
      </c>
      <c r="O10" s="109">
        <v>117.83341406353635</v>
      </c>
    </row>
    <row r="11" spans="2:15" x14ac:dyDescent="0.25">
      <c r="B11" s="125">
        <v>903</v>
      </c>
      <c r="C11" s="110" t="s">
        <v>7</v>
      </c>
      <c r="D11" s="108">
        <v>97.576273179768606</v>
      </c>
      <c r="E11" s="109">
        <v>104.24286148099364</v>
      </c>
      <c r="F11" s="111">
        <v>85.490770479918112</v>
      </c>
      <c r="G11" s="112">
        <v>93.589892857379184</v>
      </c>
      <c r="H11" s="108">
        <v>88.572950914917541</v>
      </c>
      <c r="I11" s="109">
        <v>97.654537768838168</v>
      </c>
      <c r="J11" s="98">
        <v>82.597363705384325</v>
      </c>
      <c r="K11" s="112">
        <v>89.515424295848092</v>
      </c>
      <c r="L11" s="108">
        <v>111.94632699965588</v>
      </c>
      <c r="M11" s="109">
        <v>117.50240261178773</v>
      </c>
      <c r="N11" s="108">
        <v>132.01446462905602</v>
      </c>
      <c r="O11" s="109">
        <v>129.93759813544997</v>
      </c>
    </row>
    <row r="12" spans="2:15" x14ac:dyDescent="0.25">
      <c r="B12" s="125">
        <v>904</v>
      </c>
      <c r="C12" s="110" t="s">
        <v>8</v>
      </c>
      <c r="D12" s="108">
        <v>94.520240978810406</v>
      </c>
      <c r="E12" s="109">
        <v>111.87128752134608</v>
      </c>
      <c r="F12" s="111">
        <v>87.405012831421374</v>
      </c>
      <c r="G12" s="112">
        <v>106.22840998100367</v>
      </c>
      <c r="H12" s="108">
        <v>80.214312931417382</v>
      </c>
      <c r="I12" s="109">
        <v>98.17470682779495</v>
      </c>
      <c r="J12" s="98">
        <v>99.90368719242835</v>
      </c>
      <c r="K12" s="112">
        <v>119.84322956750052</v>
      </c>
      <c r="L12" s="108">
        <v>107.38619922896422</v>
      </c>
      <c r="M12" s="109">
        <v>128.08255911396679</v>
      </c>
      <c r="N12" s="108">
        <v>113.40116084818264</v>
      </c>
      <c r="O12" s="109">
        <v>123.03661262572616</v>
      </c>
    </row>
    <row r="13" spans="2:15" x14ac:dyDescent="0.25">
      <c r="B13" s="125">
        <v>905</v>
      </c>
      <c r="C13" s="110" t="s">
        <v>9</v>
      </c>
      <c r="D13" s="108">
        <v>101.330167740498</v>
      </c>
      <c r="E13" s="109">
        <v>104.50010390089591</v>
      </c>
      <c r="F13" s="111">
        <v>95.821193369202518</v>
      </c>
      <c r="G13" s="112">
        <v>100.90673012597635</v>
      </c>
      <c r="H13" s="108">
        <v>98.351822623550106</v>
      </c>
      <c r="I13" s="109">
        <v>98.767203632287391</v>
      </c>
      <c r="J13" s="98">
        <v>93.760485541329487</v>
      </c>
      <c r="K13" s="112">
        <v>103.26499079817127</v>
      </c>
      <c r="L13" s="108">
        <v>92.324674290697402</v>
      </c>
      <c r="M13" s="109">
        <v>96.809930690320883</v>
      </c>
      <c r="N13" s="108">
        <v>139.87312341776484</v>
      </c>
      <c r="O13" s="109">
        <v>134.31027563568796</v>
      </c>
    </row>
    <row r="14" spans="2:15" x14ac:dyDescent="0.25">
      <c r="B14" s="125">
        <v>906</v>
      </c>
      <c r="C14" s="110" t="s">
        <v>10</v>
      </c>
      <c r="D14" s="108">
        <v>108.211290932964</v>
      </c>
      <c r="E14" s="109">
        <v>109.48569801436274</v>
      </c>
      <c r="F14" s="111">
        <v>97.248725982322327</v>
      </c>
      <c r="G14" s="112">
        <v>114.63206926566092</v>
      </c>
      <c r="H14" s="108">
        <v>95.16200163434317</v>
      </c>
      <c r="I14" s="109">
        <v>115.22412015920602</v>
      </c>
      <c r="J14" s="98">
        <v>99.621928121541018</v>
      </c>
      <c r="K14" s="112">
        <v>113.2108317235403</v>
      </c>
      <c r="L14" s="108">
        <v>122.1553282992401</v>
      </c>
      <c r="M14" s="109">
        <v>105.65943360162092</v>
      </c>
      <c r="N14" s="108">
        <v>135.74254917068146</v>
      </c>
      <c r="O14" s="109">
        <v>101.84569851878354</v>
      </c>
    </row>
    <row r="15" spans="2:15" x14ac:dyDescent="0.25">
      <c r="B15" s="125">
        <v>907</v>
      </c>
      <c r="C15" s="110" t="s">
        <v>11</v>
      </c>
      <c r="D15" s="108">
        <v>103.081566965924</v>
      </c>
      <c r="E15" s="109">
        <v>110.11889618551167</v>
      </c>
      <c r="F15" s="111">
        <v>103.23441920405799</v>
      </c>
      <c r="G15" s="112">
        <v>113.51034017820419</v>
      </c>
      <c r="H15" s="108">
        <v>100.84093915415247</v>
      </c>
      <c r="I15" s="109">
        <v>116.62835895755515</v>
      </c>
      <c r="J15" s="98">
        <v>106.00762019825231</v>
      </c>
      <c r="K15" s="112">
        <v>107.96370460002218</v>
      </c>
      <c r="L15" s="108">
        <v>99.230185322540947</v>
      </c>
      <c r="M15" s="109">
        <v>90.959623471299437</v>
      </c>
      <c r="N15" s="108">
        <v>110.0449873383717</v>
      </c>
      <c r="O15" s="109">
        <v>123.57962089243813</v>
      </c>
    </row>
    <row r="16" spans="2:15" x14ac:dyDescent="0.25">
      <c r="B16" s="125">
        <v>908</v>
      </c>
      <c r="C16" s="110" t="s">
        <v>12</v>
      </c>
      <c r="D16" s="108">
        <v>96.067685426325596</v>
      </c>
      <c r="E16" s="109">
        <v>113.39962804545347</v>
      </c>
      <c r="F16" s="111">
        <v>100.4693810371902</v>
      </c>
      <c r="G16" s="112">
        <v>117.66131653812792</v>
      </c>
      <c r="H16" s="108">
        <v>88.799013342215048</v>
      </c>
      <c r="I16" s="109">
        <v>110.12253214908108</v>
      </c>
      <c r="J16" s="98">
        <v>111.74884776472977</v>
      </c>
      <c r="K16" s="112">
        <v>126.22274420373994</v>
      </c>
      <c r="L16" s="108">
        <v>82.458761062199954</v>
      </c>
      <c r="M16" s="109">
        <v>103.70684647981447</v>
      </c>
      <c r="N16" s="108">
        <v>100.44161754621534</v>
      </c>
      <c r="O16" s="109">
        <v>116.89776530457277</v>
      </c>
    </row>
    <row r="17" spans="2:15" x14ac:dyDescent="0.25">
      <c r="B17" s="125">
        <v>909</v>
      </c>
      <c r="C17" s="110" t="s">
        <v>13</v>
      </c>
      <c r="D17" s="108">
        <v>110.216331692222</v>
      </c>
      <c r="E17" s="109">
        <v>107.31661974791574</v>
      </c>
      <c r="F17" s="111">
        <v>103.29872137346226</v>
      </c>
      <c r="G17" s="112">
        <v>96.638177464674499</v>
      </c>
      <c r="H17" s="108">
        <v>99.580448488343137</v>
      </c>
      <c r="I17" s="109">
        <v>94.60294874355472</v>
      </c>
      <c r="J17" s="98">
        <v>107.62820467244296</v>
      </c>
      <c r="K17" s="112">
        <v>99.011895460732703</v>
      </c>
      <c r="L17" s="108">
        <v>120.5805045030972</v>
      </c>
      <c r="M17" s="109">
        <v>123.43522144052432</v>
      </c>
      <c r="N17" s="108">
        <v>137.08966294230603</v>
      </c>
      <c r="O17" s="109">
        <v>148.25638306725267</v>
      </c>
    </row>
    <row r="18" spans="2:15" x14ac:dyDescent="0.25">
      <c r="B18" s="125">
        <v>910</v>
      </c>
      <c r="C18" s="110" t="s">
        <v>14</v>
      </c>
      <c r="D18" s="108">
        <v>93.805901667941498</v>
      </c>
      <c r="E18" s="109">
        <v>105.130334078179</v>
      </c>
      <c r="F18" s="111">
        <v>87.417823266475182</v>
      </c>
      <c r="G18" s="112">
        <v>102.65048476270651</v>
      </c>
      <c r="H18" s="108">
        <v>81.12971675379697</v>
      </c>
      <c r="I18" s="109">
        <v>95.447586992762993</v>
      </c>
      <c r="J18" s="98">
        <v>99.15370042834148</v>
      </c>
      <c r="K18" s="112">
        <v>117.06481167827248</v>
      </c>
      <c r="L18" s="108">
        <v>98.796200931474857</v>
      </c>
      <c r="M18" s="109">
        <v>94.889221024756779</v>
      </c>
      <c r="N18" s="108">
        <v>116.66171582177616</v>
      </c>
      <c r="O18" s="109">
        <v>134.62490515306689</v>
      </c>
    </row>
    <row r="19" spans="2:15" x14ac:dyDescent="0.25">
      <c r="B19" s="125">
        <v>911</v>
      </c>
      <c r="C19" s="110" t="s">
        <v>15</v>
      </c>
      <c r="D19" s="108">
        <v>105.876915500897</v>
      </c>
      <c r="E19" s="109">
        <v>112.45538081768257</v>
      </c>
      <c r="F19" s="111">
        <v>99.108438770418516</v>
      </c>
      <c r="G19" s="112">
        <v>108.93115814521927</v>
      </c>
      <c r="H19" s="108">
        <v>112.12321842807296</v>
      </c>
      <c r="I19" s="109">
        <v>135.00059112739012</v>
      </c>
      <c r="J19" s="98">
        <v>82.316052304784719</v>
      </c>
      <c r="K19" s="112">
        <v>78.676658849494913</v>
      </c>
      <c r="L19" s="108">
        <v>118.72015518520085</v>
      </c>
      <c r="M19" s="109">
        <v>109.58364803519811</v>
      </c>
      <c r="N19" s="108">
        <v>127.08975445358217</v>
      </c>
      <c r="O19" s="109">
        <v>141.2477253934467</v>
      </c>
    </row>
    <row r="20" spans="2:15" x14ac:dyDescent="0.25">
      <c r="B20" s="125">
        <v>912</v>
      </c>
      <c r="C20" s="110" t="s">
        <v>16</v>
      </c>
      <c r="D20" s="108">
        <v>109.34847032727799</v>
      </c>
      <c r="E20" s="109">
        <v>112.25810088848809</v>
      </c>
      <c r="F20" s="111">
        <v>105.08498428597066</v>
      </c>
      <c r="G20" s="112">
        <v>107.18371801222462</v>
      </c>
      <c r="H20" s="108">
        <v>95.182126797812799</v>
      </c>
      <c r="I20" s="109">
        <v>101.73322785921242</v>
      </c>
      <c r="J20" s="98">
        <v>120.70129037388647</v>
      </c>
      <c r="K20" s="112">
        <v>115.31025059935804</v>
      </c>
      <c r="L20" s="108">
        <v>126.31251102131027</v>
      </c>
      <c r="M20" s="109">
        <v>119.15309887369277</v>
      </c>
      <c r="N20" s="108">
        <v>112.36538448101444</v>
      </c>
      <c r="O20" s="109">
        <v>124.21260960346811</v>
      </c>
    </row>
    <row r="21" spans="2:15" x14ac:dyDescent="0.25">
      <c r="B21" s="125">
        <v>913</v>
      </c>
      <c r="C21" s="110" t="s">
        <v>17</v>
      </c>
      <c r="D21" s="108">
        <v>105.32213306461</v>
      </c>
      <c r="E21" s="109">
        <v>105.9425579068851</v>
      </c>
      <c r="F21" s="111">
        <v>92.429065142729385</v>
      </c>
      <c r="G21" s="112">
        <v>89.21937198792051</v>
      </c>
      <c r="H21" s="108">
        <v>80.012633559512807</v>
      </c>
      <c r="I21" s="109">
        <v>79.920657170813442</v>
      </c>
      <c r="J21" s="98">
        <v>113.78283068372157</v>
      </c>
      <c r="K21" s="112">
        <v>103.27865732838124</v>
      </c>
      <c r="L21" s="108">
        <v>105.408095896199</v>
      </c>
      <c r="M21" s="109">
        <v>116.47362085579496</v>
      </c>
      <c r="N21" s="108">
        <v>160.96439339038625</v>
      </c>
      <c r="O21" s="109">
        <v>171.72271049819147</v>
      </c>
    </row>
    <row r="22" spans="2:15" x14ac:dyDescent="0.25">
      <c r="B22" s="125">
        <v>914</v>
      </c>
      <c r="C22" s="110" t="s">
        <v>18</v>
      </c>
      <c r="D22" s="108">
        <v>104.80876142905601</v>
      </c>
      <c r="E22" s="109">
        <v>113.38381125992316</v>
      </c>
      <c r="F22" s="111">
        <v>101.07801913979999</v>
      </c>
      <c r="G22" s="112">
        <v>111.52616962493912</v>
      </c>
      <c r="H22" s="108">
        <v>94.391263350084813</v>
      </c>
      <c r="I22" s="109">
        <v>111.30973238921943</v>
      </c>
      <c r="J22" s="98">
        <v>112.10926091378724</v>
      </c>
      <c r="K22" s="112">
        <v>110.93272692206597</v>
      </c>
      <c r="L22" s="108">
        <v>109.41511049883037</v>
      </c>
      <c r="M22" s="109">
        <v>118.79291162545032</v>
      </c>
      <c r="N22" s="108">
        <v>114.43575582118808</v>
      </c>
      <c r="O22" s="109">
        <v>114.72577425494433</v>
      </c>
    </row>
    <row r="23" spans="2:15" x14ac:dyDescent="0.25">
      <c r="B23" s="125">
        <v>915</v>
      </c>
      <c r="C23" s="110" t="s">
        <v>19</v>
      </c>
      <c r="D23" s="108">
        <v>119.303344229004</v>
      </c>
      <c r="E23" s="109">
        <v>123.17128885081287</v>
      </c>
      <c r="F23" s="111">
        <v>119.44196773239473</v>
      </c>
      <c r="G23" s="112">
        <v>125.22834897435916</v>
      </c>
      <c r="H23" s="108">
        <v>114.2586874848573</v>
      </c>
      <c r="I23" s="109">
        <v>121.41076930210757</v>
      </c>
      <c r="J23" s="98">
        <v>126.49808235222918</v>
      </c>
      <c r="K23" s="112">
        <v>130.95638974097642</v>
      </c>
      <c r="L23" s="108">
        <v>115.8929993419123</v>
      </c>
      <c r="M23" s="109">
        <v>112.77583291944977</v>
      </c>
      <c r="N23" s="108">
        <v>124.73353274935435</v>
      </c>
      <c r="O23" s="109">
        <v>131.78363216711904</v>
      </c>
    </row>
    <row r="24" spans="2:15" x14ac:dyDescent="0.25">
      <c r="B24" s="125">
        <v>916</v>
      </c>
      <c r="C24" s="110" t="s">
        <v>20</v>
      </c>
      <c r="D24" s="108">
        <v>93.926397151835104</v>
      </c>
      <c r="E24" s="109">
        <v>99.797176255651422</v>
      </c>
      <c r="F24" s="111">
        <v>88.973907202205311</v>
      </c>
      <c r="G24" s="112">
        <v>98.991038506972444</v>
      </c>
      <c r="H24" s="108">
        <v>77.481232231006942</v>
      </c>
      <c r="I24" s="109">
        <v>92.098408985385589</v>
      </c>
      <c r="J24" s="98">
        <v>102.11973141748535</v>
      </c>
      <c r="K24" s="112">
        <v>108.247600843699</v>
      </c>
      <c r="L24" s="108">
        <v>95.729442698761389</v>
      </c>
      <c r="M24" s="109">
        <v>95.843610436261329</v>
      </c>
      <c r="N24" s="108">
        <v>110.86985447712081</v>
      </c>
      <c r="O24" s="109">
        <v>111.87314012813916</v>
      </c>
    </row>
    <row r="25" spans="2:15" x14ac:dyDescent="0.25">
      <c r="B25" s="125">
        <v>917</v>
      </c>
      <c r="C25" s="110" t="s">
        <v>21</v>
      </c>
      <c r="D25" s="108">
        <v>113.645929577705</v>
      </c>
      <c r="E25" s="109">
        <v>110.68579967550076</v>
      </c>
      <c r="F25" s="111">
        <v>107.61159506636334</v>
      </c>
      <c r="G25" s="112">
        <v>106.32548562608113</v>
      </c>
      <c r="H25" s="108">
        <v>97.232869526694472</v>
      </c>
      <c r="I25" s="109">
        <v>100.34762417121721</v>
      </c>
      <c r="J25" s="98">
        <v>119.91292985454439</v>
      </c>
      <c r="K25" s="112">
        <v>114.20363664566999</v>
      </c>
      <c r="L25" s="108">
        <v>118.07815339010845</v>
      </c>
      <c r="M25" s="109">
        <v>121.0977878232614</v>
      </c>
      <c r="N25" s="108">
        <v>134.26118061455969</v>
      </c>
      <c r="O25" s="109">
        <v>114.91996169587951</v>
      </c>
    </row>
    <row r="26" spans="2:15" x14ac:dyDescent="0.25">
      <c r="B26" s="125">
        <v>918</v>
      </c>
      <c r="C26" s="110" t="s">
        <v>22</v>
      </c>
      <c r="D26" s="108">
        <v>102.759350782266</v>
      </c>
      <c r="E26" s="109">
        <v>104.64653318768188</v>
      </c>
      <c r="F26" s="111">
        <v>96.437436410901938</v>
      </c>
      <c r="G26" s="112">
        <v>98.628945991435785</v>
      </c>
      <c r="H26" s="108">
        <v>91.176525330437741</v>
      </c>
      <c r="I26" s="109">
        <v>103.71628129945086</v>
      </c>
      <c r="J26" s="98">
        <v>103.36449640433042</v>
      </c>
      <c r="K26" s="112">
        <v>92.29897371939073</v>
      </c>
      <c r="L26" s="108">
        <v>119.44413301542338</v>
      </c>
      <c r="M26" s="109">
        <v>113.86488081477795</v>
      </c>
      <c r="N26" s="108">
        <v>117.08241734975118</v>
      </c>
      <c r="O26" s="109">
        <v>123.50122666104149</v>
      </c>
    </row>
    <row r="27" spans="2:15" x14ac:dyDescent="0.25">
      <c r="B27" s="125">
        <v>919</v>
      </c>
      <c r="C27" s="110" t="s">
        <v>23</v>
      </c>
      <c r="D27" s="108">
        <v>97.480442748839096</v>
      </c>
      <c r="E27" s="109">
        <v>103.05729380318927</v>
      </c>
      <c r="F27" s="111">
        <v>92.596328867859469</v>
      </c>
      <c r="G27" s="112">
        <v>93.792648925767338</v>
      </c>
      <c r="H27" s="108">
        <v>85.774190991582586</v>
      </c>
      <c r="I27" s="109">
        <v>101.92736377520335</v>
      </c>
      <c r="J27" s="98">
        <v>99.561020732965218</v>
      </c>
      <c r="K27" s="112">
        <v>85.96789427503586</v>
      </c>
      <c r="L27" s="108">
        <v>88.093652751640235</v>
      </c>
      <c r="M27" s="109">
        <v>102.32306207015549</v>
      </c>
      <c r="N27" s="108">
        <v>131.00147486966952</v>
      </c>
      <c r="O27" s="109">
        <v>140.60748652887966</v>
      </c>
    </row>
    <row r="28" spans="2:15" x14ac:dyDescent="0.25">
      <c r="B28" s="125">
        <v>920</v>
      </c>
      <c r="C28" s="110" t="s">
        <v>24</v>
      </c>
      <c r="D28" s="108">
        <v>104.118662291105</v>
      </c>
      <c r="E28" s="109">
        <v>92.634093192253928</v>
      </c>
      <c r="F28" s="111">
        <v>106.97379412699641</v>
      </c>
      <c r="G28" s="112">
        <v>88.705161076768107</v>
      </c>
      <c r="H28" s="108">
        <v>160.34560553323723</v>
      </c>
      <c r="I28" s="109">
        <v>130.84012065157239</v>
      </c>
      <c r="J28" s="98">
        <v>80.682546896407743</v>
      </c>
      <c r="K28" s="112">
        <v>67.83583378739057</v>
      </c>
      <c r="L28" s="108">
        <v>111.66443314185285</v>
      </c>
      <c r="M28" s="109">
        <v>119.54368928862078</v>
      </c>
      <c r="N28" s="108">
        <v>79.172125774468356</v>
      </c>
      <c r="O28" s="109">
        <v>78.268787168593363</v>
      </c>
    </row>
    <row r="29" spans="2:15" x14ac:dyDescent="0.25">
      <c r="B29" s="125">
        <v>921</v>
      </c>
      <c r="C29" s="110" t="s">
        <v>25</v>
      </c>
      <c r="D29" s="108">
        <v>99.492484908158005</v>
      </c>
      <c r="E29" s="109">
        <v>111.51082567491426</v>
      </c>
      <c r="F29" s="111">
        <v>97.096090472319318</v>
      </c>
      <c r="G29" s="112">
        <v>112.84596179949931</v>
      </c>
      <c r="H29" s="108">
        <v>89.009373611638793</v>
      </c>
      <c r="I29" s="109">
        <v>111.95322832127938</v>
      </c>
      <c r="J29" s="98">
        <v>108.24173710784322</v>
      </c>
      <c r="K29" s="112">
        <v>113.56272726841551</v>
      </c>
      <c r="L29" s="108">
        <v>96.941344083988923</v>
      </c>
      <c r="M29" s="109">
        <v>106.73683496834592</v>
      </c>
      <c r="N29" s="108">
        <v>123.08450947588601</v>
      </c>
      <c r="O29" s="109">
        <v>110.21372490406624</v>
      </c>
    </row>
    <row r="30" spans="2:15" x14ac:dyDescent="0.25">
      <c r="B30" s="125">
        <v>922</v>
      </c>
      <c r="C30" s="110" t="s">
        <v>26</v>
      </c>
      <c r="D30" s="108">
        <v>101.239004135683</v>
      </c>
      <c r="E30" s="109">
        <v>96.567258482049198</v>
      </c>
      <c r="F30" s="111">
        <v>100.48400148285805</v>
      </c>
      <c r="G30" s="112">
        <v>92.193314412478429</v>
      </c>
      <c r="H30" s="108">
        <v>101.72725501406515</v>
      </c>
      <c r="I30" s="109">
        <v>95.764265046542334</v>
      </c>
      <c r="J30" s="98">
        <v>97.710254874068596</v>
      </c>
      <c r="K30" s="112">
        <v>86.718223904935527</v>
      </c>
      <c r="L30" s="108">
        <v>116.37894854865316</v>
      </c>
      <c r="M30" s="109">
        <v>121.7122746696534</v>
      </c>
      <c r="N30" s="108">
        <v>78.604463725741141</v>
      </c>
      <c r="O30" s="109">
        <v>81.694091880324621</v>
      </c>
    </row>
    <row r="31" spans="2:15" x14ac:dyDescent="0.25">
      <c r="B31" s="125">
        <v>923</v>
      </c>
      <c r="C31" s="110" t="s">
        <v>27</v>
      </c>
      <c r="D31" s="108">
        <v>97.661199941361801</v>
      </c>
      <c r="E31" s="109">
        <v>95.343712403358879</v>
      </c>
      <c r="F31" s="111">
        <v>99.647217461635918</v>
      </c>
      <c r="G31" s="112">
        <v>97.175440466468061</v>
      </c>
      <c r="H31" s="108">
        <v>93.041228853141106</v>
      </c>
      <c r="I31" s="109">
        <v>92.375925296168461</v>
      </c>
      <c r="J31" s="98">
        <v>110.1505657759634</v>
      </c>
      <c r="K31" s="112">
        <v>105.08145801806263</v>
      </c>
      <c r="L31" s="108">
        <v>92.925930244760181</v>
      </c>
      <c r="M31" s="109">
        <v>91.445254694975574</v>
      </c>
      <c r="N31" s="108">
        <v>62.785858963091712</v>
      </c>
      <c r="O31" s="109">
        <v>66.055086684670229</v>
      </c>
    </row>
    <row r="32" spans="2:15" ht="15.75" thickBot="1" x14ac:dyDescent="0.3">
      <c r="B32" s="126">
        <v>924</v>
      </c>
      <c r="C32" s="127" t="s">
        <v>28</v>
      </c>
      <c r="D32" s="128">
        <v>60.3157354490709</v>
      </c>
      <c r="E32" s="129">
        <v>64.681828682346193</v>
      </c>
      <c r="F32" s="130">
        <v>56.46574606103205</v>
      </c>
      <c r="G32" s="131">
        <v>69.611264254176547</v>
      </c>
      <c r="H32" s="128">
        <v>53.563931951484001</v>
      </c>
      <c r="I32" s="129">
        <v>66.346392190567784</v>
      </c>
      <c r="J32" s="132">
        <v>60.081227572585881</v>
      </c>
      <c r="K32" s="131">
        <v>73.588758282726118</v>
      </c>
      <c r="L32" s="128">
        <v>61.816597348529903</v>
      </c>
      <c r="M32" s="129">
        <v>51.086522065769167</v>
      </c>
      <c r="N32" s="128">
        <v>69.70252161062416</v>
      </c>
      <c r="O32" s="129">
        <v>69.032984488898506</v>
      </c>
    </row>
    <row r="33" spans="1:16" ht="5.25" customHeight="1" x14ac:dyDescent="0.25"/>
    <row r="34" spans="1:16" hidden="1" x14ac:dyDescent="0.25">
      <c r="A34" s="35"/>
      <c r="B34" s="68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6" ht="12.75" customHeight="1" x14ac:dyDescent="0.25">
      <c r="A35" s="35"/>
      <c r="B35" s="408" t="s">
        <v>176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</row>
    <row r="36" spans="1:16" ht="24" customHeight="1" x14ac:dyDescent="0.25">
      <c r="A36" s="35"/>
      <c r="B36" s="408" t="s">
        <v>209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</row>
    <row r="37" spans="1:16" ht="13.5" customHeight="1" x14ac:dyDescent="0.25">
      <c r="B37" s="407" t="s">
        <v>185</v>
      </c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113"/>
    </row>
    <row r="38" spans="1:16" ht="24.75" customHeight="1" x14ac:dyDescent="0.25"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113"/>
    </row>
  </sheetData>
  <sheetProtection algorithmName="SHA-512" hashValue="lJugWv82SGu2Myjj87uTo7UgWqMTekpHyNlHbz/R48OMiywkqYI9xwuYURYfp5xNQVgiar/qZv2GF0WOVdxX6w==" saltValue="Z5oNvl9M/UkKJ0MTWd+eGQ==" spinCount="100000" sheet="1" objects="1" scenarios="1"/>
  <sortState ref="B9:M32">
    <sortCondition ref="B9:B32"/>
  </sortState>
  <mergeCells count="9">
    <mergeCell ref="B37:O38"/>
    <mergeCell ref="B36:P36"/>
    <mergeCell ref="D4:E4"/>
    <mergeCell ref="H4:I4"/>
    <mergeCell ref="J4:K4"/>
    <mergeCell ref="L4:M4"/>
    <mergeCell ref="N4:O4"/>
    <mergeCell ref="F4:G4"/>
    <mergeCell ref="B35:O35"/>
  </mergeCells>
  <pageMargins left="0.19685039370078741" right="0.19685039370078741" top="0.19685039370078741" bottom="0.15748031496062992" header="0.31496062992125984" footer="0.31496062992125984"/>
  <pageSetup paperSize="9" orientation="landscape" r:id="rId1"/>
  <ignoredErrors>
    <ignoredError sqref="E5:O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00B050"/>
  </sheetPr>
  <dimension ref="A1:P39"/>
  <sheetViews>
    <sheetView workbookViewId="0">
      <selection activeCell="F18" sqref="F18"/>
    </sheetView>
  </sheetViews>
  <sheetFormatPr defaultColWidth="9.140625" defaultRowHeight="15" x14ac:dyDescent="0.25"/>
  <cols>
    <col min="1" max="1" width="2.7109375" style="33" customWidth="1"/>
    <col min="2" max="2" width="5.140625" style="33" customWidth="1"/>
    <col min="3" max="3" width="26.42578125" style="33" customWidth="1"/>
    <col min="4" max="15" width="8.7109375" style="33" customWidth="1"/>
    <col min="16" max="16" width="4.140625" style="33" customWidth="1"/>
    <col min="17" max="16384" width="9.140625" style="33"/>
  </cols>
  <sheetData>
    <row r="1" spans="2:15" ht="15" customHeight="1" thickBot="1" x14ac:dyDescent="0.3"/>
    <row r="2" spans="2:15" ht="15.75" x14ac:dyDescent="0.25">
      <c r="B2" s="203" t="s">
        <v>114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</row>
    <row r="3" spans="2:15" ht="6" customHeight="1" x14ac:dyDescent="0.25">
      <c r="B3" s="204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205"/>
    </row>
    <row r="4" spans="2:15" s="40" customFormat="1" ht="15" customHeight="1" x14ac:dyDescent="0.2">
      <c r="B4" s="206"/>
      <c r="C4" s="207"/>
      <c r="D4" s="409" t="s">
        <v>31</v>
      </c>
      <c r="E4" s="409"/>
      <c r="F4" s="409" t="s">
        <v>113</v>
      </c>
      <c r="G4" s="409"/>
      <c r="H4" s="409" t="s">
        <v>1</v>
      </c>
      <c r="I4" s="409"/>
      <c r="J4" s="409" t="s">
        <v>2</v>
      </c>
      <c r="K4" s="409"/>
      <c r="L4" s="409" t="s">
        <v>3</v>
      </c>
      <c r="M4" s="409"/>
      <c r="N4" s="409" t="s">
        <v>4</v>
      </c>
      <c r="O4" s="410"/>
    </row>
    <row r="5" spans="2:15" ht="15.75" thickBot="1" x14ac:dyDescent="0.3">
      <c r="B5" s="208"/>
      <c r="C5" s="209"/>
      <c r="D5" s="210">
        <f>Overblik!$D$6</f>
        <v>2017</v>
      </c>
      <c r="E5" s="210">
        <f>Overblik!$E$6</f>
        <v>2018</v>
      </c>
      <c r="F5" s="210">
        <f>Overblik!$D$6</f>
        <v>2017</v>
      </c>
      <c r="G5" s="210">
        <f>Overblik!$E$6</f>
        <v>2018</v>
      </c>
      <c r="H5" s="210">
        <f>Overblik!$D$6</f>
        <v>2017</v>
      </c>
      <c r="I5" s="210">
        <f>Overblik!$E$6</f>
        <v>2018</v>
      </c>
      <c r="J5" s="210">
        <f>Overblik!$D$6</f>
        <v>2017</v>
      </c>
      <c r="K5" s="210">
        <f>Overblik!$E$6</f>
        <v>2018</v>
      </c>
      <c r="L5" s="210">
        <f>Overblik!$D$6</f>
        <v>2017</v>
      </c>
      <c r="M5" s="210">
        <f>Overblik!$E$6</f>
        <v>2018</v>
      </c>
      <c r="N5" s="210">
        <f>Overblik!$D$6</f>
        <v>2017</v>
      </c>
      <c r="O5" s="211">
        <f>Overblik!$E$6</f>
        <v>2018</v>
      </c>
    </row>
    <row r="6" spans="2:15" x14ac:dyDescent="0.25">
      <c r="B6" s="133"/>
      <c r="C6" s="134" t="s">
        <v>119</v>
      </c>
      <c r="D6" s="135">
        <v>99.522181154306224</v>
      </c>
      <c r="E6" s="136">
        <v>104.53496071829407</v>
      </c>
      <c r="F6" s="135">
        <v>96.010234682738087</v>
      </c>
      <c r="G6" s="136">
        <v>100.339031165115</v>
      </c>
      <c r="H6" s="135">
        <v>92.608188686093015</v>
      </c>
      <c r="I6" s="136">
        <v>99.513055705132601</v>
      </c>
      <c r="J6" s="135">
        <v>99.921654782138617</v>
      </c>
      <c r="K6" s="136">
        <v>100.96813437649099</v>
      </c>
      <c r="L6" s="135">
        <v>110.38970733495101</v>
      </c>
      <c r="M6" s="136">
        <v>113.680083341757</v>
      </c>
      <c r="N6" s="135">
        <v>117.07192419345616</v>
      </c>
      <c r="O6" s="136">
        <v>125.104375291355</v>
      </c>
    </row>
    <row r="7" spans="2:15" ht="15.75" thickBot="1" x14ac:dyDescent="0.3">
      <c r="B7" s="137"/>
      <c r="C7" s="393" t="s">
        <v>37</v>
      </c>
      <c r="D7" s="128">
        <f>LARGE(D9:D32,5)</f>
        <v>108.39907096617662</v>
      </c>
      <c r="E7" s="129">
        <f t="shared" ref="E7:O7" si="0">LARGE(E9:E32,5)</f>
        <v>115.77116369820837</v>
      </c>
      <c r="F7" s="128">
        <f t="shared" si="0"/>
        <v>101.45518699629821</v>
      </c>
      <c r="G7" s="129">
        <f t="shared" si="0"/>
        <v>113.46701827020975</v>
      </c>
      <c r="H7" s="128">
        <f t="shared" si="0"/>
        <v>99.551200565645345</v>
      </c>
      <c r="I7" s="129">
        <f t="shared" si="0"/>
        <v>113.12664881503269</v>
      </c>
      <c r="J7" s="128">
        <f t="shared" si="0"/>
        <v>117.69923184026287</v>
      </c>
      <c r="K7" s="129">
        <f t="shared" si="0"/>
        <v>117.79962035447763</v>
      </c>
      <c r="L7" s="128">
        <f t="shared" si="0"/>
        <v>139.69911094391131</v>
      </c>
      <c r="M7" s="129">
        <f t="shared" si="0"/>
        <v>128.65087211974199</v>
      </c>
      <c r="N7" s="128">
        <f t="shared" si="0"/>
        <v>163.58139310241816</v>
      </c>
      <c r="O7" s="129">
        <f t="shared" si="0"/>
        <v>176.58935613352583</v>
      </c>
    </row>
    <row r="8" spans="2:15" ht="13.5" customHeight="1" thickBot="1" x14ac:dyDescent="0.3">
      <c r="B8" s="338" t="s">
        <v>29</v>
      </c>
      <c r="C8" s="339" t="s">
        <v>0</v>
      </c>
      <c r="D8" s="340"/>
      <c r="E8" s="340"/>
      <c r="F8" s="340"/>
      <c r="G8" s="340"/>
      <c r="H8" s="340"/>
      <c r="I8" s="340"/>
      <c r="J8" s="340"/>
      <c r="K8" s="340"/>
      <c r="L8" s="341"/>
      <c r="M8" s="340"/>
      <c r="N8" s="341"/>
      <c r="O8" s="342"/>
    </row>
    <row r="9" spans="2:15" x14ac:dyDescent="0.25">
      <c r="B9" s="138">
        <v>901</v>
      </c>
      <c r="C9" s="139" t="s">
        <v>5</v>
      </c>
      <c r="D9" s="135">
        <v>108.39907096617662</v>
      </c>
      <c r="E9" s="136">
        <v>103.4954790894636</v>
      </c>
      <c r="F9" s="140">
        <v>93.60658653716176</v>
      </c>
      <c r="G9" s="141">
        <v>93.590483247395511</v>
      </c>
      <c r="H9" s="135">
        <v>84.205615599231265</v>
      </c>
      <c r="I9" s="136">
        <v>94.066856133872079</v>
      </c>
      <c r="J9" s="142">
        <v>103.01034665506232</v>
      </c>
      <c r="K9" s="141">
        <v>93.017227191026848</v>
      </c>
      <c r="L9" s="135">
        <v>168.71438524623142</v>
      </c>
      <c r="M9" s="136">
        <v>119.97575267315641</v>
      </c>
      <c r="N9" s="135">
        <v>163.58139310241816</v>
      </c>
      <c r="O9" s="136">
        <v>176.58935613352583</v>
      </c>
    </row>
    <row r="10" spans="2:15" x14ac:dyDescent="0.25">
      <c r="B10" s="125">
        <v>902</v>
      </c>
      <c r="C10" s="110" t="s">
        <v>6</v>
      </c>
      <c r="D10" s="108">
        <v>97.809473361274442</v>
      </c>
      <c r="E10" s="109">
        <v>121.74191525899725</v>
      </c>
      <c r="F10" s="111">
        <v>90.877955293249883</v>
      </c>
      <c r="G10" s="112">
        <v>119.57859689516603</v>
      </c>
      <c r="H10" s="108">
        <v>90.224811242396299</v>
      </c>
      <c r="I10" s="109">
        <v>111.00193212471325</v>
      </c>
      <c r="J10" s="98">
        <v>91.49324505777804</v>
      </c>
      <c r="K10" s="112">
        <v>130.00704793115918</v>
      </c>
      <c r="L10" s="108">
        <v>102.12968463806145</v>
      </c>
      <c r="M10" s="109">
        <v>92.395863084695776</v>
      </c>
      <c r="N10" s="108">
        <v>117.86963064636215</v>
      </c>
      <c r="O10" s="109">
        <v>134.07617446013637</v>
      </c>
    </row>
    <row r="11" spans="2:15" x14ac:dyDescent="0.25">
      <c r="B11" s="125">
        <v>903</v>
      </c>
      <c r="C11" s="110" t="s">
        <v>7</v>
      </c>
      <c r="D11" s="108">
        <v>94.767177326483647</v>
      </c>
      <c r="E11" s="109">
        <v>101.80496450777569</v>
      </c>
      <c r="F11" s="111">
        <v>89.115529094291944</v>
      </c>
      <c r="G11" s="112">
        <v>94.294758637111315</v>
      </c>
      <c r="H11" s="108">
        <v>87.30098190374045</v>
      </c>
      <c r="I11" s="109">
        <v>94.528107678421392</v>
      </c>
      <c r="J11" s="98">
        <v>90.906607433593692</v>
      </c>
      <c r="K11" s="112">
        <v>94.007323127001115</v>
      </c>
      <c r="L11" s="108">
        <v>103.09731818441409</v>
      </c>
      <c r="M11" s="109">
        <v>121.2546340803753</v>
      </c>
      <c r="N11" s="108">
        <v>166.05347598659287</v>
      </c>
      <c r="O11" s="109">
        <v>149.68395150131903</v>
      </c>
    </row>
    <row r="12" spans="2:15" x14ac:dyDescent="0.25">
      <c r="B12" s="125">
        <v>904</v>
      </c>
      <c r="C12" s="110" t="s">
        <v>8</v>
      </c>
      <c r="D12" s="108">
        <v>92.297931670999859</v>
      </c>
      <c r="E12" s="109">
        <v>114.95190426229496</v>
      </c>
      <c r="F12" s="111">
        <v>87.712767090807603</v>
      </c>
      <c r="G12" s="112">
        <v>110.37453963295793</v>
      </c>
      <c r="H12" s="108">
        <v>80.387337708636963</v>
      </c>
      <c r="I12" s="109">
        <v>107.77704743029612</v>
      </c>
      <c r="J12" s="98">
        <v>99.568882448484089</v>
      </c>
      <c r="K12" s="112">
        <v>113.47574601062477</v>
      </c>
      <c r="L12" s="108">
        <v>93.25219511442026</v>
      </c>
      <c r="M12" s="109">
        <v>128.65087211974199</v>
      </c>
      <c r="N12" s="108">
        <v>104.71206658624435</v>
      </c>
      <c r="O12" s="109">
        <v>126.14171685829028</v>
      </c>
    </row>
    <row r="13" spans="2:15" x14ac:dyDescent="0.25">
      <c r="B13" s="125">
        <v>905</v>
      </c>
      <c r="C13" s="110" t="s">
        <v>9</v>
      </c>
      <c r="D13" s="108">
        <v>94.051447838906171</v>
      </c>
      <c r="E13" s="109">
        <v>104.09520449228926</v>
      </c>
      <c r="F13" s="111">
        <v>93.93722756334266</v>
      </c>
      <c r="G13" s="112">
        <v>100.87659363177271</v>
      </c>
      <c r="H13" s="108">
        <v>98.546980584276412</v>
      </c>
      <c r="I13" s="109">
        <v>99.70803748419614</v>
      </c>
      <c r="J13" s="98">
        <v>90.599806844682732</v>
      </c>
      <c r="K13" s="112">
        <v>102.00516924997774</v>
      </c>
      <c r="L13" s="108">
        <v>94.897851514534466</v>
      </c>
      <c r="M13" s="109">
        <v>106.38215041974229</v>
      </c>
      <c r="N13" s="108">
        <v>105.29274754161541</v>
      </c>
      <c r="O13" s="109">
        <v>124.93090701946824</v>
      </c>
    </row>
    <row r="14" spans="2:15" x14ac:dyDescent="0.25">
      <c r="B14" s="125">
        <v>906</v>
      </c>
      <c r="C14" s="110" t="s">
        <v>10</v>
      </c>
      <c r="D14" s="108">
        <v>115.12927995278994</v>
      </c>
      <c r="E14" s="109">
        <v>116.46874378191512</v>
      </c>
      <c r="F14" s="111">
        <v>110.52242640016306</v>
      </c>
      <c r="G14" s="112">
        <v>119.17840003575672</v>
      </c>
      <c r="H14" s="108">
        <v>101.09556915090434</v>
      </c>
      <c r="I14" s="109">
        <v>114.0558515747426</v>
      </c>
      <c r="J14" s="98">
        <v>122.63964131692968</v>
      </c>
      <c r="K14" s="112">
        <v>125.99498829694575</v>
      </c>
      <c r="L14" s="108">
        <v>164.59228583568699</v>
      </c>
      <c r="M14" s="109">
        <v>146.74128759227301</v>
      </c>
      <c r="N14" s="108">
        <v>149.16504922501449</v>
      </c>
      <c r="O14" s="109">
        <v>112.23655985658631</v>
      </c>
    </row>
    <row r="15" spans="2:15" x14ac:dyDescent="0.25">
      <c r="B15" s="125">
        <v>907</v>
      </c>
      <c r="C15" s="110" t="s">
        <v>11</v>
      </c>
      <c r="D15" s="108">
        <v>96.845732377114317</v>
      </c>
      <c r="E15" s="109">
        <v>105.93002886731118</v>
      </c>
      <c r="F15" s="111">
        <v>94.263582304721865</v>
      </c>
      <c r="G15" s="112">
        <v>100.93339228517679</v>
      </c>
      <c r="H15" s="108">
        <v>91.629506450186085</v>
      </c>
      <c r="I15" s="109">
        <v>105.35163765309332</v>
      </c>
      <c r="J15" s="98">
        <v>97.175880616342695</v>
      </c>
      <c r="K15" s="112">
        <v>94.189439432982368</v>
      </c>
      <c r="L15" s="108">
        <v>102.96177852380501</v>
      </c>
      <c r="M15" s="109">
        <v>101.0662009201455</v>
      </c>
      <c r="N15" s="108">
        <v>90.234358389443543</v>
      </c>
      <c r="O15" s="109">
        <v>106.94472684062815</v>
      </c>
    </row>
    <row r="16" spans="2:15" x14ac:dyDescent="0.25">
      <c r="B16" s="125">
        <v>908</v>
      </c>
      <c r="C16" s="110" t="s">
        <v>12</v>
      </c>
      <c r="D16" s="108">
        <v>88.004743045141211</v>
      </c>
      <c r="E16" s="109">
        <v>109.82265058266196</v>
      </c>
      <c r="F16" s="111">
        <v>89.571722757121748</v>
      </c>
      <c r="G16" s="112">
        <v>105.03292196441782</v>
      </c>
      <c r="H16" s="108">
        <v>79.160959200300468</v>
      </c>
      <c r="I16" s="109">
        <v>102.44933807503062</v>
      </c>
      <c r="J16" s="98">
        <v>98.719145198929297</v>
      </c>
      <c r="K16" s="112">
        <v>107.50643167345679</v>
      </c>
      <c r="L16" s="108">
        <v>65.063425328735264</v>
      </c>
      <c r="M16" s="109">
        <v>119.01261960094807</v>
      </c>
      <c r="N16" s="108">
        <v>84.966084804416823</v>
      </c>
      <c r="O16" s="109">
        <v>117.39175112625415</v>
      </c>
    </row>
    <row r="17" spans="2:15" x14ac:dyDescent="0.25">
      <c r="B17" s="125">
        <v>909</v>
      </c>
      <c r="C17" s="110" t="s">
        <v>13</v>
      </c>
      <c r="D17" s="108">
        <v>108.34895671663773</v>
      </c>
      <c r="E17" s="109">
        <v>100.66401533197376</v>
      </c>
      <c r="F17" s="111">
        <v>96.653098135644925</v>
      </c>
      <c r="G17" s="112">
        <v>86.641483896250875</v>
      </c>
      <c r="H17" s="108">
        <v>92.451536213249426</v>
      </c>
      <c r="I17" s="109">
        <v>80.436343961118666</v>
      </c>
      <c r="J17" s="98">
        <v>101.26390936617136</v>
      </c>
      <c r="K17" s="112">
        <v>95.074631298918447</v>
      </c>
      <c r="L17" s="108">
        <v>141.82102592052343</v>
      </c>
      <c r="M17" s="109">
        <v>145.27032232406202</v>
      </c>
      <c r="N17" s="108">
        <v>217.64277343488817</v>
      </c>
      <c r="O17" s="109">
        <v>246.31155988611818</v>
      </c>
    </row>
    <row r="18" spans="2:15" x14ac:dyDescent="0.25">
      <c r="B18" s="125">
        <v>910</v>
      </c>
      <c r="C18" s="110" t="s">
        <v>14</v>
      </c>
      <c r="D18" s="108">
        <v>88.292021644820707</v>
      </c>
      <c r="E18" s="109">
        <v>102.65911879782739</v>
      </c>
      <c r="F18" s="111">
        <v>82.081580436237232</v>
      </c>
      <c r="G18" s="112">
        <v>96.994445682265095</v>
      </c>
      <c r="H18" s="108">
        <v>72.804115737181135</v>
      </c>
      <c r="I18" s="109">
        <v>83.456792310680115</v>
      </c>
      <c r="J18" s="98">
        <v>100.67564854129517</v>
      </c>
      <c r="K18" s="112">
        <v>129.65575314157834</v>
      </c>
      <c r="L18" s="108">
        <v>86.835453280395598</v>
      </c>
      <c r="M18" s="109">
        <v>93.109183301662995</v>
      </c>
      <c r="N18" s="108">
        <v>154.63830167477795</v>
      </c>
      <c r="O18" s="109">
        <v>209.45276670506274</v>
      </c>
    </row>
    <row r="19" spans="2:15" x14ac:dyDescent="0.25">
      <c r="B19" s="125">
        <v>911</v>
      </c>
      <c r="C19" s="110" t="s">
        <v>15</v>
      </c>
      <c r="D19" s="108">
        <v>99.023473843385915</v>
      </c>
      <c r="E19" s="109">
        <v>114.78321520672507</v>
      </c>
      <c r="F19" s="111">
        <v>87.833504767507392</v>
      </c>
      <c r="G19" s="112">
        <v>109.26083953346479</v>
      </c>
      <c r="H19" s="108">
        <v>104.38890453003593</v>
      </c>
      <c r="I19" s="109">
        <v>135.62698256943912</v>
      </c>
      <c r="J19" s="98">
        <v>69.744535914704386</v>
      </c>
      <c r="K19" s="112">
        <v>80.070696921096953</v>
      </c>
      <c r="L19" s="108">
        <v>139.69911094391131</v>
      </c>
      <c r="M19" s="109">
        <v>112.88791382476136</v>
      </c>
      <c r="N19" s="108">
        <v>173.83147734852992</v>
      </c>
      <c r="O19" s="109">
        <v>185.67129357032985</v>
      </c>
    </row>
    <row r="20" spans="2:15" x14ac:dyDescent="0.25">
      <c r="B20" s="125">
        <v>912</v>
      </c>
      <c r="C20" s="110" t="s">
        <v>16</v>
      </c>
      <c r="D20" s="108">
        <v>107.24595728368564</v>
      </c>
      <c r="E20" s="109">
        <v>115.77116369820837</v>
      </c>
      <c r="F20" s="111">
        <v>107.64987606607659</v>
      </c>
      <c r="G20" s="112">
        <v>115.21680682857101</v>
      </c>
      <c r="H20" s="108">
        <v>99.551200565645345</v>
      </c>
      <c r="I20" s="109">
        <v>113.67571771178288</v>
      </c>
      <c r="J20" s="98">
        <v>118.70894480404972</v>
      </c>
      <c r="K20" s="112">
        <v>116.7323429775069</v>
      </c>
      <c r="L20" s="108">
        <v>111.40293009196729</v>
      </c>
      <c r="M20" s="109">
        <v>105.42924078139006</v>
      </c>
      <c r="N20" s="108">
        <v>132.29960629954812</v>
      </c>
      <c r="O20" s="109">
        <v>173.63602721557641</v>
      </c>
    </row>
    <row r="21" spans="2:15" x14ac:dyDescent="0.25">
      <c r="B21" s="125">
        <v>913</v>
      </c>
      <c r="C21" s="110" t="s">
        <v>17</v>
      </c>
      <c r="D21" s="108">
        <v>102.18321793446393</v>
      </c>
      <c r="E21" s="109">
        <v>102.09401863953755</v>
      </c>
      <c r="F21" s="111">
        <v>95.006675760141604</v>
      </c>
      <c r="G21" s="112">
        <v>89.857405334842937</v>
      </c>
      <c r="H21" s="108">
        <v>81.110877906173386</v>
      </c>
      <c r="I21" s="109">
        <v>84.29738846533094</v>
      </c>
      <c r="J21" s="98">
        <v>117.69923184026287</v>
      </c>
      <c r="K21" s="112">
        <v>96.621403411780307</v>
      </c>
      <c r="L21" s="108">
        <v>105.93921584916808</v>
      </c>
      <c r="M21" s="109">
        <v>117.42977711062652</v>
      </c>
      <c r="N21" s="108">
        <v>177.26197855448504</v>
      </c>
      <c r="O21" s="109">
        <v>213.52948213310836</v>
      </c>
    </row>
    <row r="22" spans="2:15" x14ac:dyDescent="0.25">
      <c r="B22" s="125">
        <v>914</v>
      </c>
      <c r="C22" s="110" t="s">
        <v>18</v>
      </c>
      <c r="D22" s="108">
        <v>109.42920145501857</v>
      </c>
      <c r="E22" s="109">
        <v>119.27002229730164</v>
      </c>
      <c r="F22" s="111">
        <v>101.45518699629821</v>
      </c>
      <c r="G22" s="112">
        <v>113.46701827020975</v>
      </c>
      <c r="H22" s="108">
        <v>95.080803033292895</v>
      </c>
      <c r="I22" s="109">
        <v>113.09323089659391</v>
      </c>
      <c r="J22" s="98">
        <v>110.96619801656071</v>
      </c>
      <c r="K22" s="112">
        <v>113.0706114856367</v>
      </c>
      <c r="L22" s="108">
        <v>131.72187222301613</v>
      </c>
      <c r="M22" s="109">
        <v>140.97166215183154</v>
      </c>
      <c r="N22" s="108">
        <v>128.55449445688828</v>
      </c>
      <c r="O22" s="109">
        <v>133.20796091728317</v>
      </c>
    </row>
    <row r="23" spans="2:15" x14ac:dyDescent="0.25">
      <c r="B23" s="125">
        <v>915</v>
      </c>
      <c r="C23" s="110" t="s">
        <v>19</v>
      </c>
      <c r="D23" s="108">
        <v>124.56481116830784</v>
      </c>
      <c r="E23" s="109">
        <v>122.03724706557128</v>
      </c>
      <c r="F23" s="111">
        <v>118.59628107114328</v>
      </c>
      <c r="G23" s="112">
        <v>119.69664791236723</v>
      </c>
      <c r="H23" s="108">
        <v>107.64912017531709</v>
      </c>
      <c r="I23" s="109">
        <v>113.12664881503269</v>
      </c>
      <c r="J23" s="98">
        <v>134.60792386242107</v>
      </c>
      <c r="K23" s="112">
        <v>130.1447352271575</v>
      </c>
      <c r="L23" s="108">
        <v>138.15669228111952</v>
      </c>
      <c r="M23" s="109">
        <v>130.14340651608532</v>
      </c>
      <c r="N23" s="108">
        <v>158.29607779606002</v>
      </c>
      <c r="O23" s="109">
        <v>130.02353889893007</v>
      </c>
    </row>
    <row r="24" spans="2:15" x14ac:dyDescent="0.25">
      <c r="B24" s="125">
        <v>916</v>
      </c>
      <c r="C24" s="110" t="s">
        <v>20</v>
      </c>
      <c r="D24" s="108">
        <v>89.28080443745435</v>
      </c>
      <c r="E24" s="109">
        <v>100.90250184676621</v>
      </c>
      <c r="F24" s="111">
        <v>90.880367194149613</v>
      </c>
      <c r="G24" s="112">
        <v>97.282030299454831</v>
      </c>
      <c r="H24" s="108">
        <v>75.314568845112248</v>
      </c>
      <c r="I24" s="109">
        <v>89.277067662347392</v>
      </c>
      <c r="J24" s="98">
        <v>109.00717121979957</v>
      </c>
      <c r="K24" s="112">
        <v>107.53020242142651</v>
      </c>
      <c r="L24" s="108">
        <v>95.984061547729837</v>
      </c>
      <c r="M24" s="109">
        <v>105.05111817372057</v>
      </c>
      <c r="N24" s="108">
        <v>115.2165482041015</v>
      </c>
      <c r="O24" s="109">
        <v>128.27767121221862</v>
      </c>
    </row>
    <row r="25" spans="2:15" x14ac:dyDescent="0.25">
      <c r="B25" s="125">
        <v>917</v>
      </c>
      <c r="C25" s="110" t="s">
        <v>21</v>
      </c>
      <c r="D25" s="108">
        <v>111.4803189791827</v>
      </c>
      <c r="E25" s="109">
        <v>106.02265158221415</v>
      </c>
      <c r="F25" s="111">
        <v>105.73988085026997</v>
      </c>
      <c r="G25" s="112">
        <v>104.61825906667346</v>
      </c>
      <c r="H25" s="108">
        <v>90.40953925468493</v>
      </c>
      <c r="I25" s="109">
        <v>94.919574347306295</v>
      </c>
      <c r="J25" s="98">
        <v>124.47729580452862</v>
      </c>
      <c r="K25" s="112">
        <v>117.79962035447763</v>
      </c>
      <c r="L25" s="108">
        <v>108.10894478906067</v>
      </c>
      <c r="M25" s="109">
        <v>105.11643662723853</v>
      </c>
      <c r="N25" s="108">
        <v>137.1515057901438</v>
      </c>
      <c r="O25" s="109">
        <v>100.87739346032451</v>
      </c>
    </row>
    <row r="26" spans="2:15" x14ac:dyDescent="0.25">
      <c r="B26" s="125">
        <v>918</v>
      </c>
      <c r="C26" s="110" t="s">
        <v>22</v>
      </c>
      <c r="D26" s="108">
        <v>96.832687309007639</v>
      </c>
      <c r="E26" s="109">
        <v>101.39771630178427</v>
      </c>
      <c r="F26" s="111">
        <v>94.538289504213139</v>
      </c>
      <c r="G26" s="112">
        <v>96.75019379605952</v>
      </c>
      <c r="H26" s="108">
        <v>92.841931044561463</v>
      </c>
      <c r="I26" s="109">
        <v>102.1883243090639</v>
      </c>
      <c r="J26" s="98">
        <v>96.292563240550351</v>
      </c>
      <c r="K26" s="112">
        <v>90.440679846140839</v>
      </c>
      <c r="L26" s="108">
        <v>113.87638336338135</v>
      </c>
      <c r="M26" s="109">
        <v>102.52503305323408</v>
      </c>
      <c r="N26" s="108">
        <v>136.38219115036932</v>
      </c>
      <c r="O26" s="109">
        <v>146.4918431599107</v>
      </c>
    </row>
    <row r="27" spans="2:15" x14ac:dyDescent="0.25">
      <c r="B27" s="125">
        <v>919</v>
      </c>
      <c r="C27" s="110" t="s">
        <v>23</v>
      </c>
      <c r="D27" s="108">
        <v>90.211727020167316</v>
      </c>
      <c r="E27" s="109">
        <v>95.521990326193418</v>
      </c>
      <c r="F27" s="111">
        <v>84.324847584533885</v>
      </c>
      <c r="G27" s="112">
        <v>87.285382886951012</v>
      </c>
      <c r="H27" s="108">
        <v>78.088821268142837</v>
      </c>
      <c r="I27" s="109">
        <v>93.696600301761038</v>
      </c>
      <c r="J27" s="98">
        <v>90.332854202617554</v>
      </c>
      <c r="K27" s="112">
        <v>81.272179589993243</v>
      </c>
      <c r="L27" s="108">
        <v>79.420568736379821</v>
      </c>
      <c r="M27" s="109">
        <v>114.70709620793076</v>
      </c>
      <c r="N27" s="108">
        <v>149.87858295678959</v>
      </c>
      <c r="O27" s="109">
        <v>144.8781350399704</v>
      </c>
    </row>
    <row r="28" spans="2:15" x14ac:dyDescent="0.25">
      <c r="B28" s="125">
        <v>920</v>
      </c>
      <c r="C28" s="110" t="s">
        <v>24</v>
      </c>
      <c r="D28" s="108">
        <v>98.669006375300654</v>
      </c>
      <c r="E28" s="109">
        <v>82.437984798137236</v>
      </c>
      <c r="F28" s="111">
        <v>99.126841071068839</v>
      </c>
      <c r="G28" s="112">
        <v>79.771340950509924</v>
      </c>
      <c r="H28" s="108">
        <v>148.04045280714254</v>
      </c>
      <c r="I28" s="109">
        <v>118.5318493734042</v>
      </c>
      <c r="J28" s="98">
        <v>76.893637747935472</v>
      </c>
      <c r="K28" s="112">
        <v>62.075985967717692</v>
      </c>
      <c r="L28" s="108">
        <v>100.92079695014469</v>
      </c>
      <c r="M28" s="109">
        <v>125.52417850975415</v>
      </c>
      <c r="N28" s="108">
        <v>63.061544802770641</v>
      </c>
      <c r="O28" s="109">
        <v>59.986201972920952</v>
      </c>
    </row>
    <row r="29" spans="2:15" x14ac:dyDescent="0.25">
      <c r="B29" s="125">
        <v>921</v>
      </c>
      <c r="C29" s="110" t="s">
        <v>25</v>
      </c>
      <c r="D29" s="108">
        <v>93.750959123693221</v>
      </c>
      <c r="E29" s="109">
        <v>105.47398127396508</v>
      </c>
      <c r="F29" s="111">
        <v>92.921740129012548</v>
      </c>
      <c r="G29" s="112">
        <v>106.771666873513</v>
      </c>
      <c r="H29" s="108">
        <v>83.013594257159752</v>
      </c>
      <c r="I29" s="109">
        <v>102.74117164241127</v>
      </c>
      <c r="J29" s="98">
        <v>106.44294003335484</v>
      </c>
      <c r="K29" s="112">
        <v>112.11999608559462</v>
      </c>
      <c r="L29" s="108">
        <v>99.051601212048041</v>
      </c>
      <c r="M29" s="109">
        <v>114.17487631623517</v>
      </c>
      <c r="N29" s="108">
        <v>85.495638532523316</v>
      </c>
      <c r="O29" s="109">
        <v>72.63045391559686</v>
      </c>
    </row>
    <row r="30" spans="2:15" x14ac:dyDescent="0.25">
      <c r="B30" s="125">
        <v>922</v>
      </c>
      <c r="C30" s="110" t="s">
        <v>26</v>
      </c>
      <c r="D30" s="108">
        <v>98.495827297804396</v>
      </c>
      <c r="E30" s="109">
        <v>89.462392437663055</v>
      </c>
      <c r="F30" s="111">
        <v>93.309011668318064</v>
      </c>
      <c r="G30" s="112">
        <v>81.818076250479905</v>
      </c>
      <c r="H30" s="108">
        <v>93.106843867011264</v>
      </c>
      <c r="I30" s="109">
        <v>81.552200340177379</v>
      </c>
      <c r="J30" s="98">
        <v>92.821488002376739</v>
      </c>
      <c r="K30" s="112">
        <v>81.683534496253813</v>
      </c>
      <c r="L30" s="108">
        <v>159.75466860500109</v>
      </c>
      <c r="M30" s="109">
        <v>122.57413221635399</v>
      </c>
      <c r="N30" s="108">
        <v>49.004639988927735</v>
      </c>
      <c r="O30" s="109">
        <v>85.883069103668845</v>
      </c>
    </row>
    <row r="31" spans="2:15" x14ac:dyDescent="0.25">
      <c r="B31" s="125">
        <v>923</v>
      </c>
      <c r="C31" s="110" t="s">
        <v>27</v>
      </c>
      <c r="D31" s="108">
        <v>99.449717774188215</v>
      </c>
      <c r="E31" s="109">
        <v>97.880862785440272</v>
      </c>
      <c r="F31" s="111">
        <v>100.51278881239286</v>
      </c>
      <c r="G31" s="112">
        <v>97.364439046301314</v>
      </c>
      <c r="H31" s="108">
        <v>99.430944595384204</v>
      </c>
      <c r="I31" s="109">
        <v>94.844341096772126</v>
      </c>
      <c r="J31" s="98">
        <v>101.45564257076418</v>
      </c>
      <c r="K31" s="112">
        <v>100.70129898796876</v>
      </c>
      <c r="L31" s="108">
        <v>115.35114255862256</v>
      </c>
      <c r="M31" s="109">
        <v>107.37582338849501</v>
      </c>
      <c r="N31" s="108">
        <v>35.111703826798241</v>
      </c>
      <c r="O31" s="109">
        <v>39.111791489604215</v>
      </c>
    </row>
    <row r="32" spans="2:15" ht="15.75" thickBot="1" x14ac:dyDescent="0.3">
      <c r="B32" s="126">
        <v>924</v>
      </c>
      <c r="C32" s="127" t="s">
        <v>28</v>
      </c>
      <c r="D32" s="128">
        <v>62.181970449873312</v>
      </c>
      <c r="E32" s="129">
        <v>65.679938883629774</v>
      </c>
      <c r="F32" s="130">
        <v>90.825845864098625</v>
      </c>
      <c r="G32" s="131">
        <v>98.536809545284299</v>
      </c>
      <c r="H32" s="128">
        <v>81.448322481636552</v>
      </c>
      <c r="I32" s="129">
        <v>88.643891151881647</v>
      </c>
      <c r="J32" s="132">
        <v>103.48887855265043</v>
      </c>
      <c r="K32" s="131">
        <v>111.33960368012895</v>
      </c>
      <c r="L32" s="128">
        <v>72.300333052710059</v>
      </c>
      <c r="M32" s="129">
        <v>39.064757350298443</v>
      </c>
      <c r="N32" s="128">
        <v>75.659295431938219</v>
      </c>
      <c r="O32" s="129">
        <v>64.869669286949119</v>
      </c>
    </row>
    <row r="33" spans="1:16" ht="5.25" customHeight="1" x14ac:dyDescent="0.25"/>
    <row r="34" spans="1:16" hidden="1" x14ac:dyDescent="0.25">
      <c r="A34" s="35"/>
      <c r="B34" s="68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6" x14ac:dyDescent="0.25">
      <c r="A35" s="35"/>
      <c r="B35" s="408" t="s">
        <v>176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</row>
    <row r="36" spans="1:16" ht="20.25" customHeight="1" x14ac:dyDescent="0.25">
      <c r="A36" s="35"/>
      <c r="B36" s="411" t="s">
        <v>209</v>
      </c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6" ht="16.5" customHeight="1" x14ac:dyDescent="0.25">
      <c r="B37" s="408" t="s">
        <v>186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113"/>
    </row>
    <row r="38" spans="1:16" ht="12.75" customHeight="1" x14ac:dyDescent="0.25"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113"/>
    </row>
    <row r="39" spans="1:16" ht="7.5" customHeight="1" x14ac:dyDescent="0.25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3"/>
    </row>
  </sheetData>
  <sheetProtection algorithmName="SHA-512" hashValue="xKCcy/IC6MoEztz2OqBZg+L/ku0+Ulsx44drebMK1I6slCIS4W34ipbCg+Cngs8goSu0Sk5d42430zdGgmT/rA==" saltValue="LA3HmUhJHbjiRNH5H5dUAw==" spinCount="100000" sheet="1" objects="1" scenarios="1"/>
  <sortState ref="B9:M32">
    <sortCondition ref="B9:B32"/>
  </sortState>
  <mergeCells count="9">
    <mergeCell ref="B37:O38"/>
    <mergeCell ref="D4:E4"/>
    <mergeCell ref="H4:I4"/>
    <mergeCell ref="J4:K4"/>
    <mergeCell ref="L4:M4"/>
    <mergeCell ref="N4:O4"/>
    <mergeCell ref="F4:G4"/>
    <mergeCell ref="B35:O35"/>
    <mergeCell ref="B36:O36"/>
  </mergeCells>
  <pageMargins left="0.19685039370078741" right="0.19685039370078741" top="0.15748031496062992" bottom="0.15748031496062992" header="0.31496062992125984" footer="0.31496062992125984"/>
  <pageSetup paperSize="9" orientation="landscape" r:id="rId1"/>
  <ignoredErrors>
    <ignoredError sqref="E5:O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00B050"/>
  </sheetPr>
  <dimension ref="A1:P38"/>
  <sheetViews>
    <sheetView zoomScaleNormal="100" workbookViewId="0">
      <selection activeCell="C7" sqref="C7"/>
    </sheetView>
  </sheetViews>
  <sheetFormatPr defaultColWidth="9.140625" defaultRowHeight="15" x14ac:dyDescent="0.25"/>
  <cols>
    <col min="1" max="1" width="2.7109375" style="33" customWidth="1"/>
    <col min="2" max="2" width="5.140625" style="33" customWidth="1"/>
    <col min="3" max="3" width="26.42578125" style="33" customWidth="1"/>
    <col min="4" max="15" width="8.7109375" style="33" customWidth="1"/>
    <col min="16" max="16" width="4.28515625" style="33" customWidth="1"/>
    <col min="17" max="16384" width="9.140625" style="33"/>
  </cols>
  <sheetData>
    <row r="1" spans="2:15" ht="15" customHeight="1" thickBot="1" x14ac:dyDescent="0.3"/>
    <row r="2" spans="2:15" ht="15.75" x14ac:dyDescent="0.25">
      <c r="B2" s="203" t="s">
        <v>117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</row>
    <row r="3" spans="2:15" ht="6" customHeight="1" x14ac:dyDescent="0.25">
      <c r="B3" s="204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205"/>
    </row>
    <row r="4" spans="2:15" x14ac:dyDescent="0.25">
      <c r="B4" s="206"/>
      <c r="C4" s="207"/>
      <c r="D4" s="409" t="s">
        <v>31</v>
      </c>
      <c r="E4" s="409"/>
      <c r="F4" s="409" t="s">
        <v>113</v>
      </c>
      <c r="G4" s="409"/>
      <c r="H4" s="409" t="s">
        <v>1</v>
      </c>
      <c r="I4" s="409"/>
      <c r="J4" s="409" t="s">
        <v>2</v>
      </c>
      <c r="K4" s="409"/>
      <c r="L4" s="409" t="s">
        <v>3</v>
      </c>
      <c r="M4" s="409"/>
      <c r="N4" s="409" t="s">
        <v>4</v>
      </c>
      <c r="O4" s="410"/>
    </row>
    <row r="5" spans="2:15" ht="15.75" thickBot="1" x14ac:dyDescent="0.3">
      <c r="B5" s="208"/>
      <c r="C5" s="209"/>
      <c r="D5" s="210">
        <f>Overblik!$D$6</f>
        <v>2017</v>
      </c>
      <c r="E5" s="210">
        <f>Overblik!$E$6</f>
        <v>2018</v>
      </c>
      <c r="F5" s="210">
        <f>Overblik!$D$6</f>
        <v>2017</v>
      </c>
      <c r="G5" s="210">
        <f>Overblik!$E$6</f>
        <v>2018</v>
      </c>
      <c r="H5" s="210">
        <f>Overblik!$D$6</f>
        <v>2017</v>
      </c>
      <c r="I5" s="210">
        <f>Overblik!$E$6</f>
        <v>2018</v>
      </c>
      <c r="J5" s="210">
        <f>Overblik!$D$6</f>
        <v>2017</v>
      </c>
      <c r="K5" s="210">
        <f>Overblik!$E$6</f>
        <v>2018</v>
      </c>
      <c r="L5" s="210">
        <f>Overblik!$D$6</f>
        <v>2017</v>
      </c>
      <c r="M5" s="210">
        <f>Overblik!$E$6</f>
        <v>2018</v>
      </c>
      <c r="N5" s="210">
        <f>Overblik!$D$6</f>
        <v>2017</v>
      </c>
      <c r="O5" s="211">
        <f>Overblik!$E$6</f>
        <v>2018</v>
      </c>
    </row>
    <row r="6" spans="2:15" x14ac:dyDescent="0.25">
      <c r="B6" s="133"/>
      <c r="C6" s="134" t="s">
        <v>119</v>
      </c>
      <c r="D6" s="135">
        <v>105.02015288627472</v>
      </c>
      <c r="E6" s="136">
        <v>108.2306338028169</v>
      </c>
      <c r="F6" s="135">
        <v>95.07893244298586</v>
      </c>
      <c r="G6" s="136">
        <v>98.470075089537431</v>
      </c>
      <c r="H6" s="135">
        <v>91.596523581488597</v>
      </c>
      <c r="I6" s="136">
        <v>99.339661419853016</v>
      </c>
      <c r="J6" s="135">
        <v>99.820117412955284</v>
      </c>
      <c r="K6" s="136">
        <v>96.43770678150338</v>
      </c>
      <c r="L6" s="135">
        <v>101.08997802750794</v>
      </c>
      <c r="M6" s="136">
        <v>100.08198035917322</v>
      </c>
      <c r="N6" s="135">
        <v>108.30100179215634</v>
      </c>
      <c r="O6" s="136">
        <v>106.9159320607308</v>
      </c>
    </row>
    <row r="7" spans="2:15" ht="15.75" thickBot="1" x14ac:dyDescent="0.3">
      <c r="B7" s="137"/>
      <c r="C7" s="393" t="s">
        <v>37</v>
      </c>
      <c r="D7" s="128">
        <f>LARGE(D9:D32,5)</f>
        <v>114.7230738623451</v>
      </c>
      <c r="E7" s="324">
        <f t="shared" ref="E7:O7" si="0">LARGE(E9:E32,5)</f>
        <v>116.13657265506868</v>
      </c>
      <c r="F7" s="128">
        <f t="shared" si="0"/>
        <v>112.42864187195738</v>
      </c>
      <c r="G7" s="129">
        <f t="shared" si="0"/>
        <v>110.8363157943437</v>
      </c>
      <c r="H7" s="128">
        <f t="shared" si="0"/>
        <v>111.03391661377475</v>
      </c>
      <c r="I7" s="129">
        <f t="shared" si="0"/>
        <v>125.04404008849042</v>
      </c>
      <c r="J7" s="128">
        <f t="shared" si="0"/>
        <v>109.82383173661296</v>
      </c>
      <c r="K7" s="129">
        <f t="shared" si="0"/>
        <v>110.15760488624329</v>
      </c>
      <c r="L7" s="128">
        <f t="shared" si="0"/>
        <v>115.19951218961322</v>
      </c>
      <c r="M7" s="129">
        <f t="shared" si="0"/>
        <v>116.9832186018144</v>
      </c>
      <c r="N7" s="128">
        <f t="shared" si="0"/>
        <v>120.00126523950701</v>
      </c>
      <c r="O7" s="129">
        <f t="shared" si="0"/>
        <v>122.95445559775085</v>
      </c>
    </row>
    <row r="8" spans="2:15" ht="13.5" customHeight="1" thickBot="1" x14ac:dyDescent="0.3">
      <c r="B8" s="338" t="s">
        <v>29</v>
      </c>
      <c r="C8" s="339" t="s">
        <v>0</v>
      </c>
      <c r="D8" s="340"/>
      <c r="E8" s="340"/>
      <c r="F8" s="340"/>
      <c r="G8" s="340"/>
      <c r="H8" s="340"/>
      <c r="I8" s="340"/>
      <c r="J8" s="340"/>
      <c r="K8" s="340"/>
      <c r="L8" s="341"/>
      <c r="M8" s="340"/>
      <c r="N8" s="341"/>
      <c r="O8" s="342"/>
    </row>
    <row r="9" spans="2:15" x14ac:dyDescent="0.25">
      <c r="B9" s="138">
        <v>901</v>
      </c>
      <c r="C9" s="139" t="s">
        <v>5</v>
      </c>
      <c r="D9" s="135">
        <v>98.955859531556854</v>
      </c>
      <c r="E9" s="136">
        <v>103.50131171497858</v>
      </c>
      <c r="F9" s="140">
        <v>74.691114767352971</v>
      </c>
      <c r="G9" s="141">
        <v>91.216008223445314</v>
      </c>
      <c r="H9" s="135">
        <v>67.587933346155523</v>
      </c>
      <c r="I9" s="136">
        <v>89.956856408766612</v>
      </c>
      <c r="J9" s="142">
        <v>83.973559375286428</v>
      </c>
      <c r="K9" s="141">
        <v>92.633504045728287</v>
      </c>
      <c r="L9" s="135">
        <v>93.716317586551042</v>
      </c>
      <c r="M9" s="136">
        <v>86.162087230044563</v>
      </c>
      <c r="N9" s="135">
        <v>117.8298942467087</v>
      </c>
      <c r="O9" s="136">
        <v>110.94483101694009</v>
      </c>
    </row>
    <row r="10" spans="2:15" x14ac:dyDescent="0.25">
      <c r="B10" s="125">
        <v>902</v>
      </c>
      <c r="C10" s="110" t="s">
        <v>6</v>
      </c>
      <c r="D10" s="108">
        <v>101.46039220268381</v>
      </c>
      <c r="E10" s="109">
        <v>107.69406867857391</v>
      </c>
      <c r="F10" s="111">
        <v>100.64684563570803</v>
      </c>
      <c r="G10" s="112">
        <v>108.30893720853265</v>
      </c>
      <c r="H10" s="108">
        <v>111.03391661377475</v>
      </c>
      <c r="I10" s="109">
        <v>112.4054882910321</v>
      </c>
      <c r="J10" s="98">
        <v>90.205185534758158</v>
      </c>
      <c r="K10" s="112">
        <v>102.24224071906333</v>
      </c>
      <c r="L10" s="108">
        <v>115.11874398698676</v>
      </c>
      <c r="M10" s="109">
        <v>88.436292160104657</v>
      </c>
      <c r="N10" s="108">
        <v>101.12702794411466</v>
      </c>
      <c r="O10" s="109">
        <v>95.834051784030507</v>
      </c>
    </row>
    <row r="11" spans="2:15" x14ac:dyDescent="0.25">
      <c r="B11" s="125">
        <v>903</v>
      </c>
      <c r="C11" s="110" t="s">
        <v>7</v>
      </c>
      <c r="D11" s="108">
        <v>109.33635768179654</v>
      </c>
      <c r="E11" s="109">
        <v>107.33990538154052</v>
      </c>
      <c r="F11" s="111">
        <v>79.510974452992514</v>
      </c>
      <c r="G11" s="112">
        <v>76.677679864943343</v>
      </c>
      <c r="H11" s="108">
        <v>90.738792990767919</v>
      </c>
      <c r="I11" s="109">
        <v>84.311285734245359</v>
      </c>
      <c r="J11" s="98">
        <v>69.76184558323888</v>
      </c>
      <c r="K11" s="112">
        <v>68.868657551872374</v>
      </c>
      <c r="L11" s="108">
        <v>127.96291552331547</v>
      </c>
      <c r="M11" s="109">
        <v>119.41503827649503</v>
      </c>
      <c r="N11" s="108">
        <v>117.74471727065961</v>
      </c>
      <c r="O11" s="109">
        <v>112.35242179344849</v>
      </c>
    </row>
    <row r="12" spans="2:15" x14ac:dyDescent="0.25">
      <c r="B12" s="125">
        <v>904</v>
      </c>
      <c r="C12" s="110" t="s">
        <v>8</v>
      </c>
      <c r="D12" s="108">
        <v>96.525802532899476</v>
      </c>
      <c r="E12" s="109">
        <v>110.23470278594776</v>
      </c>
      <c r="F12" s="111">
        <v>74.381142333081996</v>
      </c>
      <c r="G12" s="112">
        <v>88.516576964843068</v>
      </c>
      <c r="H12" s="108">
        <v>69.175943729415394</v>
      </c>
      <c r="I12" s="109">
        <v>78.575216477660533</v>
      </c>
      <c r="J12" s="98">
        <v>83.830302217798831</v>
      </c>
      <c r="K12" s="112">
        <v>110.15760488624329</v>
      </c>
      <c r="L12" s="108">
        <v>103.30999596022141</v>
      </c>
      <c r="M12" s="109">
        <v>116.9832186018144</v>
      </c>
      <c r="N12" s="108">
        <v>105.38517044838103</v>
      </c>
      <c r="O12" s="109">
        <v>109.01289914649111</v>
      </c>
    </row>
    <row r="13" spans="2:15" x14ac:dyDescent="0.25">
      <c r="B13" s="125">
        <v>905</v>
      </c>
      <c r="C13" s="110" t="s">
        <v>9</v>
      </c>
      <c r="D13" s="108">
        <v>114.7230738623451</v>
      </c>
      <c r="E13" s="109">
        <v>109.3113634823099</v>
      </c>
      <c r="F13" s="111">
        <v>94.174163741245493</v>
      </c>
      <c r="G13" s="112">
        <v>93.221915315538155</v>
      </c>
      <c r="H13" s="108">
        <v>94.044175351981281</v>
      </c>
      <c r="I13" s="109">
        <v>91.341639376693578</v>
      </c>
      <c r="J13" s="98">
        <v>94.429741850859315</v>
      </c>
      <c r="K13" s="112">
        <v>95.508849988829084</v>
      </c>
      <c r="L13" s="108">
        <v>98.123717931531743</v>
      </c>
      <c r="M13" s="109">
        <v>98.334183469672695</v>
      </c>
      <c r="N13" s="108">
        <v>167.68035505408199</v>
      </c>
      <c r="O13" s="109">
        <v>133.32560281961867</v>
      </c>
    </row>
    <row r="14" spans="2:15" x14ac:dyDescent="0.25">
      <c r="B14" s="125">
        <v>906</v>
      </c>
      <c r="C14" s="110" t="s">
        <v>10</v>
      </c>
      <c r="D14" s="108">
        <v>106.83977558385631</v>
      </c>
      <c r="E14" s="109">
        <v>105.15005299808922</v>
      </c>
      <c r="F14" s="111">
        <v>77.66010267018288</v>
      </c>
      <c r="G14" s="112">
        <v>96.716643126031329</v>
      </c>
      <c r="H14" s="108">
        <v>85.811080860233517</v>
      </c>
      <c r="I14" s="109">
        <v>105.24748889953617</v>
      </c>
      <c r="J14" s="98">
        <v>68.550502815735797</v>
      </c>
      <c r="K14" s="112">
        <v>84.119366678491915</v>
      </c>
      <c r="L14" s="108">
        <v>105.41631846317266</v>
      </c>
      <c r="M14" s="109">
        <v>87.520674140679745</v>
      </c>
      <c r="N14" s="108">
        <v>126.34212751972585</v>
      </c>
      <c r="O14" s="109">
        <v>92.457335009498436</v>
      </c>
    </row>
    <row r="15" spans="2:15" x14ac:dyDescent="0.25">
      <c r="B15" s="125">
        <v>907</v>
      </c>
      <c r="C15" s="110" t="s">
        <v>11</v>
      </c>
      <c r="D15" s="108">
        <v>111.12939227870469</v>
      </c>
      <c r="E15" s="109">
        <v>113.61557670287132</v>
      </c>
      <c r="F15" s="111">
        <v>102.60596030496758</v>
      </c>
      <c r="G15" s="112">
        <v>110.8363157943437</v>
      </c>
      <c r="H15" s="108">
        <v>101.60223517347913</v>
      </c>
      <c r="I15" s="109">
        <v>109.33335494723586</v>
      </c>
      <c r="J15" s="98">
        <v>103.62796351693197</v>
      </c>
      <c r="K15" s="112">
        <v>112.23240065368414</v>
      </c>
      <c r="L15" s="108">
        <v>87.486406888750096</v>
      </c>
      <c r="M15" s="109">
        <v>76.014206614211233</v>
      </c>
      <c r="N15" s="108">
        <v>112.40673946786661</v>
      </c>
      <c r="O15" s="109">
        <v>117.87825397736862</v>
      </c>
    </row>
    <row r="16" spans="2:15" x14ac:dyDescent="0.25">
      <c r="B16" s="125">
        <v>908</v>
      </c>
      <c r="C16" s="110" t="s">
        <v>12</v>
      </c>
      <c r="D16" s="108">
        <v>118.91978312797011</v>
      </c>
      <c r="E16" s="109">
        <v>132.27449815037002</v>
      </c>
      <c r="F16" s="111">
        <v>132.58279376754138</v>
      </c>
      <c r="G16" s="112">
        <v>161.41277194030781</v>
      </c>
      <c r="H16" s="108">
        <v>129.46411484969238</v>
      </c>
      <c r="I16" s="109">
        <v>144.59637785772168</v>
      </c>
      <c r="J16" s="98">
        <v>136.11966188018897</v>
      </c>
      <c r="K16" s="112">
        <v>188.47831641342196</v>
      </c>
      <c r="L16" s="108">
        <v>102.12135354840154</v>
      </c>
      <c r="M16" s="109">
        <v>105.17446275481028</v>
      </c>
      <c r="N16" s="108">
        <v>112.76373359809968</v>
      </c>
      <c r="O16" s="109">
        <v>117.96255861784837</v>
      </c>
    </row>
    <row r="17" spans="2:15" x14ac:dyDescent="0.25">
      <c r="B17" s="125">
        <v>909</v>
      </c>
      <c r="C17" s="110" t="s">
        <v>13</v>
      </c>
      <c r="D17" s="108">
        <v>110.91248615136062</v>
      </c>
      <c r="E17" s="109">
        <v>113.63024452458164</v>
      </c>
      <c r="F17" s="111">
        <v>99.056879897961949</v>
      </c>
      <c r="G17" s="112">
        <v>99.385677069693088</v>
      </c>
      <c r="H17" s="108">
        <v>95.40142767562125</v>
      </c>
      <c r="I17" s="109">
        <v>105.15336196415679</v>
      </c>
      <c r="J17" s="98">
        <v>103.85931366395343</v>
      </c>
      <c r="K17" s="112">
        <v>92.458130970538519</v>
      </c>
      <c r="L17" s="108">
        <v>103.02556625647168</v>
      </c>
      <c r="M17" s="109">
        <v>104.15832258447189</v>
      </c>
      <c r="N17" s="108">
        <v>105.80625770899965</v>
      </c>
      <c r="O17" s="109">
        <v>108.00110618589918</v>
      </c>
    </row>
    <row r="18" spans="2:15" x14ac:dyDescent="0.25">
      <c r="B18" s="125">
        <v>910</v>
      </c>
      <c r="C18" s="110" t="s">
        <v>14</v>
      </c>
      <c r="D18" s="108">
        <v>101.16607435739115</v>
      </c>
      <c r="E18" s="109">
        <v>108.18205396398966</v>
      </c>
      <c r="F18" s="111">
        <v>84.093274397523743</v>
      </c>
      <c r="G18" s="112">
        <v>97.260002201630442</v>
      </c>
      <c r="H18" s="108">
        <v>84.235974783880792</v>
      </c>
      <c r="I18" s="109">
        <v>102.77926458851701</v>
      </c>
      <c r="J18" s="98">
        <v>82.787174485709073</v>
      </c>
      <c r="K18" s="112">
        <v>86.419302430008102</v>
      </c>
      <c r="L18" s="108">
        <v>95.687528014990036</v>
      </c>
      <c r="M18" s="109">
        <v>86.51694632932751</v>
      </c>
      <c r="N18" s="108">
        <v>94.528551914914999</v>
      </c>
      <c r="O18" s="109">
        <v>104.13055953301181</v>
      </c>
    </row>
    <row r="19" spans="2:15" x14ac:dyDescent="0.25">
      <c r="B19" s="125">
        <v>911</v>
      </c>
      <c r="C19" s="110" t="s">
        <v>15</v>
      </c>
      <c r="D19" s="108">
        <v>117.41067868987874</v>
      </c>
      <c r="E19" s="109">
        <v>113.18598855764439</v>
      </c>
      <c r="F19" s="111">
        <v>116.26291372196809</v>
      </c>
      <c r="G19" s="112">
        <v>103.34056645697541</v>
      </c>
      <c r="H19" s="108">
        <v>113.33407487234983</v>
      </c>
      <c r="I19" s="109">
        <v>125.04404008849042</v>
      </c>
      <c r="J19" s="98">
        <v>120.49680070747064</v>
      </c>
      <c r="K19" s="112">
        <v>74.228870888998529</v>
      </c>
      <c r="L19" s="108">
        <v>106.04897387058287</v>
      </c>
      <c r="M19" s="109">
        <v>105.25209916921916</v>
      </c>
      <c r="N19" s="108">
        <v>104.91522624388287</v>
      </c>
      <c r="O19" s="109">
        <v>122.21761860380261</v>
      </c>
    </row>
    <row r="20" spans="2:15" x14ac:dyDescent="0.25">
      <c r="B20" s="125">
        <v>912</v>
      </c>
      <c r="C20" s="110" t="s">
        <v>16</v>
      </c>
      <c r="D20" s="108">
        <v>112.20318696654314</v>
      </c>
      <c r="E20" s="109">
        <v>109.0774821200426</v>
      </c>
      <c r="F20" s="111">
        <v>87.523532092606942</v>
      </c>
      <c r="G20" s="112">
        <v>84.348417984757575</v>
      </c>
      <c r="H20" s="108">
        <v>77.467866186632847</v>
      </c>
      <c r="I20" s="109">
        <v>77.235601275835947</v>
      </c>
      <c r="J20" s="98">
        <v>107.01684237591303</v>
      </c>
      <c r="K20" s="112">
        <v>98.108851535965215</v>
      </c>
      <c r="L20" s="108">
        <v>126.55900874067716</v>
      </c>
      <c r="M20" s="109">
        <v>116.13263467215079</v>
      </c>
      <c r="N20" s="108">
        <v>95.953750243879483</v>
      </c>
      <c r="O20" s="109">
        <v>98.409714115363329</v>
      </c>
    </row>
    <row r="21" spans="2:15" x14ac:dyDescent="0.25">
      <c r="B21" s="125">
        <v>913</v>
      </c>
      <c r="C21" s="110" t="s">
        <v>17</v>
      </c>
      <c r="D21" s="108">
        <v>114.82862782445713</v>
      </c>
      <c r="E21" s="109">
        <v>120.50913039483963</v>
      </c>
      <c r="F21" s="111">
        <v>86.551795005760169</v>
      </c>
      <c r="G21" s="112">
        <v>86.783291732766259</v>
      </c>
      <c r="H21" s="108">
        <v>77.685767537785495</v>
      </c>
      <c r="I21" s="109">
        <v>74.582237576081567</v>
      </c>
      <c r="J21" s="98">
        <v>102.37676344089419</v>
      </c>
      <c r="K21" s="112">
        <v>111.53842934777462</v>
      </c>
      <c r="L21" s="108">
        <v>115.19951218961322</v>
      </c>
      <c r="M21" s="109">
        <v>120.35058449019405</v>
      </c>
      <c r="N21" s="108">
        <v>151.19143435134666</v>
      </c>
      <c r="O21" s="109">
        <v>153.81523164471324</v>
      </c>
    </row>
    <row r="22" spans="2:15" x14ac:dyDescent="0.25">
      <c r="B22" s="125">
        <v>914</v>
      </c>
      <c r="C22" s="110" t="s">
        <v>18</v>
      </c>
      <c r="D22" s="108">
        <v>101.90891938748035</v>
      </c>
      <c r="E22" s="109">
        <v>107.55284365570456</v>
      </c>
      <c r="F22" s="111">
        <v>94.705277086887776</v>
      </c>
      <c r="G22" s="112">
        <v>99.545245146863664</v>
      </c>
      <c r="H22" s="108">
        <v>87.7333635238531</v>
      </c>
      <c r="I22" s="109">
        <v>99.488550903555748</v>
      </c>
      <c r="J22" s="98">
        <v>107.99683265009097</v>
      </c>
      <c r="K22" s="112">
        <v>98.155906038358054</v>
      </c>
      <c r="L22" s="108">
        <v>97.29009601051726</v>
      </c>
      <c r="M22" s="109">
        <v>103.99263099050951</v>
      </c>
      <c r="N22" s="108">
        <v>104.94114450507632</v>
      </c>
      <c r="O22" s="109">
        <v>102.23237980655873</v>
      </c>
    </row>
    <row r="23" spans="2:15" x14ac:dyDescent="0.25">
      <c r="B23" s="125">
        <v>915</v>
      </c>
      <c r="C23" s="110" t="s">
        <v>19</v>
      </c>
      <c r="D23" s="108">
        <v>114.55740394139333</v>
      </c>
      <c r="E23" s="109">
        <v>122.95410313539037</v>
      </c>
      <c r="F23" s="111">
        <v>118.49320912608685</v>
      </c>
      <c r="G23" s="112">
        <v>128.70096226027235</v>
      </c>
      <c r="H23" s="108">
        <v>124.44709317233986</v>
      </c>
      <c r="I23" s="109">
        <v>130.58972532614575</v>
      </c>
      <c r="J23" s="98">
        <v>109.82383173661296</v>
      </c>
      <c r="K23" s="112">
        <v>123.83325253761622</v>
      </c>
      <c r="L23" s="108">
        <v>104.84872689513401</v>
      </c>
      <c r="M23" s="109">
        <v>100.49349747685031</v>
      </c>
      <c r="N23" s="108">
        <v>107.00845447495473</v>
      </c>
      <c r="O23" s="109">
        <v>126.48632202986599</v>
      </c>
    </row>
    <row r="24" spans="2:15" x14ac:dyDescent="0.25">
      <c r="B24" s="125">
        <v>916</v>
      </c>
      <c r="C24" s="110" t="s">
        <v>20</v>
      </c>
      <c r="D24" s="108">
        <v>95.677809274104632</v>
      </c>
      <c r="E24" s="109">
        <v>100.55344861772323</v>
      </c>
      <c r="F24" s="111">
        <v>82.207376620829422</v>
      </c>
      <c r="G24" s="112">
        <v>97.682594929773941</v>
      </c>
      <c r="H24" s="108">
        <v>78.536622735527132</v>
      </c>
      <c r="I24" s="109">
        <v>93.506936316629606</v>
      </c>
      <c r="J24" s="98">
        <v>86.406685897600823</v>
      </c>
      <c r="K24" s="112">
        <v>103.4877696784183</v>
      </c>
      <c r="L24" s="108">
        <v>92.634931217321721</v>
      </c>
      <c r="M24" s="109">
        <v>90.193012023559675</v>
      </c>
      <c r="N24" s="108">
        <v>105.51944884016639</v>
      </c>
      <c r="O24" s="109">
        <v>101.49036158985554</v>
      </c>
    </row>
    <row r="25" spans="2:15" x14ac:dyDescent="0.25">
      <c r="B25" s="125">
        <v>917</v>
      </c>
      <c r="C25" s="110" t="s">
        <v>21</v>
      </c>
      <c r="D25" s="108">
        <v>111.42442976818572</v>
      </c>
      <c r="E25" s="109">
        <v>110.60028321405315</v>
      </c>
      <c r="F25" s="111">
        <v>94.629248412777613</v>
      </c>
      <c r="G25" s="112">
        <v>92.105558397477751</v>
      </c>
      <c r="H25" s="108">
        <v>94.100334724708247</v>
      </c>
      <c r="I25" s="109">
        <v>92.654858107512922</v>
      </c>
      <c r="J25" s="98">
        <v>95.295676260249579</v>
      </c>
      <c r="K25" s="112">
        <v>91.058367767547693</v>
      </c>
      <c r="L25" s="108">
        <v>116.61844291560139</v>
      </c>
      <c r="M25" s="109">
        <v>118.97626632003499</v>
      </c>
      <c r="N25" s="108">
        <v>120.00126523950701</v>
      </c>
      <c r="O25" s="109">
        <v>113.02124329747775</v>
      </c>
    </row>
    <row r="26" spans="2:15" x14ac:dyDescent="0.25">
      <c r="B26" s="125">
        <v>918</v>
      </c>
      <c r="C26" s="110" t="s">
        <v>22</v>
      </c>
      <c r="D26" s="108">
        <v>122.51174198461837</v>
      </c>
      <c r="E26" s="109">
        <v>125.6709954377876</v>
      </c>
      <c r="F26" s="111">
        <v>113.30777390247979</v>
      </c>
      <c r="G26" s="112">
        <v>112.54632793786126</v>
      </c>
      <c r="H26" s="108">
        <v>108.97247965802703</v>
      </c>
      <c r="I26" s="109">
        <v>135.844886591967</v>
      </c>
      <c r="J26" s="98">
        <v>119.25504161486387</v>
      </c>
      <c r="K26" s="112">
        <v>89.342750893418554</v>
      </c>
      <c r="L26" s="108">
        <v>128.47630066966491</v>
      </c>
      <c r="M26" s="109">
        <v>125.84777241671843</v>
      </c>
      <c r="N26" s="108">
        <v>106.15912891066728</v>
      </c>
      <c r="O26" s="109">
        <v>110.35531354808211</v>
      </c>
    </row>
    <row r="27" spans="2:15" x14ac:dyDescent="0.25">
      <c r="B27" s="125">
        <v>919</v>
      </c>
      <c r="C27" s="110" t="s">
        <v>23</v>
      </c>
      <c r="D27" s="108">
        <v>103.4234795475016</v>
      </c>
      <c r="E27" s="109">
        <v>112.3695183143783</v>
      </c>
      <c r="F27" s="111">
        <v>97.095536402673247</v>
      </c>
      <c r="G27" s="112">
        <v>94.33898453047243</v>
      </c>
      <c r="H27" s="108">
        <v>88.307249617869346</v>
      </c>
      <c r="I27" s="109">
        <v>102.84583256327615</v>
      </c>
      <c r="J27" s="98">
        <v>107.50775921190426</v>
      </c>
      <c r="K27" s="112">
        <v>85.425968092692983</v>
      </c>
      <c r="L27" s="108">
        <v>85.136360726044416</v>
      </c>
      <c r="M27" s="109">
        <v>93.434159858457321</v>
      </c>
      <c r="N27" s="108">
        <v>111.84070169496756</v>
      </c>
      <c r="O27" s="109">
        <v>139.54366404486765</v>
      </c>
    </row>
    <row r="28" spans="2:15" x14ac:dyDescent="0.25">
      <c r="B28" s="125">
        <v>920</v>
      </c>
      <c r="C28" s="110" t="s">
        <v>24</v>
      </c>
      <c r="D28" s="108">
        <v>108.88838632030036</v>
      </c>
      <c r="E28" s="109">
        <v>104.49873411903361</v>
      </c>
      <c r="F28" s="111">
        <v>112.42864187195738</v>
      </c>
      <c r="G28" s="112">
        <v>94.454320358432469</v>
      </c>
      <c r="H28" s="108">
        <v>167.53946260368284</v>
      </c>
      <c r="I28" s="109">
        <v>134.66812558727042</v>
      </c>
      <c r="J28" s="98">
        <v>80.261228939738146</v>
      </c>
      <c r="K28" s="112">
        <v>70.742116006439488</v>
      </c>
      <c r="L28" s="108">
        <v>109.91303413831197</v>
      </c>
      <c r="M28" s="109">
        <v>107.41165927836211</v>
      </c>
      <c r="N28" s="108">
        <v>83.292230521385505</v>
      </c>
      <c r="O28" s="109">
        <v>81.961159383583592</v>
      </c>
    </row>
    <row r="29" spans="2:15" x14ac:dyDescent="0.25">
      <c r="B29" s="125">
        <v>921</v>
      </c>
      <c r="C29" s="110" t="s">
        <v>25</v>
      </c>
      <c r="D29" s="108">
        <v>103.44071898978974</v>
      </c>
      <c r="E29" s="109">
        <v>116.13657265506868</v>
      </c>
      <c r="F29" s="111">
        <v>92.802032345047621</v>
      </c>
      <c r="G29" s="112">
        <v>113.62792006474918</v>
      </c>
      <c r="H29" s="108">
        <v>88.468097193598325</v>
      </c>
      <c r="I29" s="109">
        <v>116.65328330513596</v>
      </c>
      <c r="J29" s="98">
        <v>98.77548524318334</v>
      </c>
      <c r="K29" s="112">
        <v>107.93625971050285</v>
      </c>
      <c r="L29" s="108">
        <v>88.377267953666887</v>
      </c>
      <c r="M29" s="109">
        <v>98.47811012782411</v>
      </c>
      <c r="N29" s="108">
        <v>133.32493886993652</v>
      </c>
      <c r="O29" s="109">
        <v>122.95445559775085</v>
      </c>
    </row>
    <row r="30" spans="2:15" x14ac:dyDescent="0.25">
      <c r="B30" s="125">
        <v>922</v>
      </c>
      <c r="C30" s="110" t="s">
        <v>26</v>
      </c>
      <c r="D30" s="108">
        <v>107.87637320599843</v>
      </c>
      <c r="E30" s="109">
        <v>106.39373902328968</v>
      </c>
      <c r="F30" s="111">
        <v>101.89251803730836</v>
      </c>
      <c r="G30" s="112">
        <v>95.442587781116089</v>
      </c>
      <c r="H30" s="108">
        <v>105.22888694718817</v>
      </c>
      <c r="I30" s="109">
        <v>107.72071793371245</v>
      </c>
      <c r="J30" s="98">
        <v>95.384241678805125</v>
      </c>
      <c r="K30" s="112">
        <v>79.032789230632744</v>
      </c>
      <c r="L30" s="108">
        <v>100.66639537787134</v>
      </c>
      <c r="M30" s="109">
        <v>110.75419380445952</v>
      </c>
      <c r="N30" s="108">
        <v>92.423975740301941</v>
      </c>
      <c r="O30" s="109">
        <v>77.226253839217321</v>
      </c>
    </row>
    <row r="31" spans="2:15" x14ac:dyDescent="0.25">
      <c r="B31" s="125">
        <v>923</v>
      </c>
      <c r="C31" s="110" t="s">
        <v>27</v>
      </c>
      <c r="D31" s="108">
        <v>91.948505930368938</v>
      </c>
      <c r="E31" s="109">
        <v>90.577966776960963</v>
      </c>
      <c r="F31" s="111">
        <v>97.769079416694311</v>
      </c>
      <c r="G31" s="112">
        <v>95.789537614183757</v>
      </c>
      <c r="H31" s="108">
        <v>83.42514220829149</v>
      </c>
      <c r="I31" s="109">
        <v>88.527471388073707</v>
      </c>
      <c r="J31" s="98">
        <v>128.69495867849932</v>
      </c>
      <c r="K31" s="112">
        <v>109.39716997504296</v>
      </c>
      <c r="L31" s="108">
        <v>83.032222495600266</v>
      </c>
      <c r="M31" s="109">
        <v>81.95605359548442</v>
      </c>
      <c r="N31" s="108">
        <v>80.422518659436761</v>
      </c>
      <c r="O31" s="109">
        <v>79.941419412436375</v>
      </c>
    </row>
    <row r="32" spans="2:15" ht="15.75" thickBot="1" x14ac:dyDescent="0.3">
      <c r="B32" s="126">
        <v>924</v>
      </c>
      <c r="C32" s="127" t="s">
        <v>28</v>
      </c>
      <c r="D32" s="128">
        <v>66.568972209898618</v>
      </c>
      <c r="E32" s="129">
        <v>72.619042188845413</v>
      </c>
      <c r="F32" s="130">
        <v>56.325461517645181</v>
      </c>
      <c r="G32" s="131">
        <v>59.075362254030729</v>
      </c>
      <c r="H32" s="128">
        <v>57.826727704393967</v>
      </c>
      <c r="I32" s="129">
        <v>61.173226146703911</v>
      </c>
      <c r="J32" s="132">
        <v>54.463319345092508</v>
      </c>
      <c r="K32" s="131">
        <v>56.436981983467092</v>
      </c>
      <c r="L32" s="128">
        <v>86.42100831821287</v>
      </c>
      <c r="M32" s="129">
        <v>75.843594506420629</v>
      </c>
      <c r="N32" s="128">
        <v>105.56239247360078</v>
      </c>
      <c r="O32" s="129">
        <v>91.099093475122146</v>
      </c>
    </row>
    <row r="33" spans="1:16" ht="4.5" customHeight="1" x14ac:dyDescent="0.25"/>
    <row r="34" spans="1:16" hidden="1" x14ac:dyDescent="0.25">
      <c r="A34" s="35"/>
      <c r="B34" s="68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6" x14ac:dyDescent="0.25">
      <c r="A35" s="35"/>
      <c r="B35" s="408" t="s">
        <v>176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</row>
    <row r="36" spans="1:16" ht="21" customHeight="1" x14ac:dyDescent="0.25">
      <c r="A36" s="35"/>
      <c r="B36" s="411" t="s">
        <v>209</v>
      </c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35"/>
    </row>
    <row r="37" spans="1:16" ht="15" customHeight="1" x14ac:dyDescent="0.25">
      <c r="A37" s="35"/>
      <c r="B37" s="408" t="s">
        <v>187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114"/>
    </row>
    <row r="38" spans="1:16" ht="21" customHeight="1" x14ac:dyDescent="0.25">
      <c r="A38" s="35"/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114"/>
    </row>
  </sheetData>
  <sheetProtection algorithmName="SHA-512" hashValue="RWhn8EfhTw5nR5npwQKl/PDqZ2SGNZ+DFkoDHiIk9xWmvMyhIPBlLomJ1uim3Qer/mwWiDnIwy9qqJqey5bjtQ==" saltValue="cLFHDTC5YGEmghclwgfxpg==" spinCount="100000" sheet="1" objects="1" scenarios="1"/>
  <sortState ref="B9:M32">
    <sortCondition ref="B9:B32"/>
  </sortState>
  <mergeCells count="9">
    <mergeCell ref="B37:O38"/>
    <mergeCell ref="D4:E4"/>
    <mergeCell ref="H4:I4"/>
    <mergeCell ref="J4:K4"/>
    <mergeCell ref="L4:M4"/>
    <mergeCell ref="N4:O4"/>
    <mergeCell ref="F4:G4"/>
    <mergeCell ref="B35:O35"/>
    <mergeCell ref="B36:O36"/>
  </mergeCells>
  <pageMargins left="0.19685039370078741" right="0.19685039370078741" top="0.15748031496062992" bottom="0.15748031496062992" header="0.31496062992125984" footer="0.31496062992125984"/>
  <pageSetup paperSize="9" orientation="landscape" r:id="rId1"/>
  <ignoredErrors>
    <ignoredError sqref="E5:O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>
    <tabColor rgb="FF00B050"/>
  </sheetPr>
  <dimension ref="A1:O188"/>
  <sheetViews>
    <sheetView zoomScaleNormal="100" workbookViewId="0">
      <selection activeCell="M7" sqref="M7"/>
    </sheetView>
  </sheetViews>
  <sheetFormatPr defaultColWidth="8.85546875" defaultRowHeight="15" x14ac:dyDescent="0.25"/>
  <cols>
    <col min="1" max="1" width="2.7109375" style="33" customWidth="1"/>
    <col min="2" max="2" width="5.140625" style="33" customWidth="1"/>
    <col min="3" max="3" width="21.42578125" style="33" customWidth="1"/>
    <col min="4" max="4" width="19.5703125" style="33" customWidth="1"/>
    <col min="5" max="7" width="6.28515625" style="33" customWidth="1"/>
    <col min="8" max="10" width="7" style="33" customWidth="1"/>
    <col min="11" max="11" width="5.140625" style="33" customWidth="1"/>
    <col min="12" max="12" width="6.42578125" style="33" customWidth="1"/>
    <col min="13" max="13" width="8.28515625" style="33" customWidth="1"/>
    <col min="14" max="16384" width="8.85546875" style="33"/>
  </cols>
  <sheetData>
    <row r="1" spans="1:13" ht="15" customHeight="1" thickBot="1" x14ac:dyDescent="0.3"/>
    <row r="2" spans="1:13" ht="15.75" x14ac:dyDescent="0.25">
      <c r="B2" s="203" t="s">
        <v>191</v>
      </c>
      <c r="C2" s="212"/>
      <c r="D2" s="212"/>
      <c r="E2" s="212"/>
      <c r="F2" s="212"/>
      <c r="G2" s="212"/>
      <c r="H2" s="212"/>
      <c r="I2" s="212"/>
      <c r="J2" s="213"/>
    </row>
    <row r="3" spans="1:13" ht="9.75" customHeight="1" x14ac:dyDescent="0.25">
      <c r="B3" s="214"/>
      <c r="C3" s="215"/>
      <c r="D3" s="215"/>
      <c r="E3" s="215"/>
      <c r="F3" s="215"/>
      <c r="G3" s="215"/>
      <c r="H3" s="215"/>
      <c r="I3" s="215"/>
      <c r="J3" s="216"/>
    </row>
    <row r="4" spans="1:13" ht="15.75" x14ac:dyDescent="0.25">
      <c r="B4" s="217"/>
      <c r="C4" s="215"/>
      <c r="D4" s="215"/>
      <c r="E4" s="215"/>
      <c r="F4" s="215"/>
      <c r="G4" s="215"/>
      <c r="H4" s="215"/>
      <c r="I4" s="215"/>
      <c r="J4" s="216"/>
    </row>
    <row r="5" spans="1:13" ht="6" customHeight="1" x14ac:dyDescent="0.25">
      <c r="B5" s="214"/>
      <c r="C5" s="215"/>
      <c r="D5" s="215"/>
      <c r="E5" s="215"/>
      <c r="F5" s="215"/>
      <c r="G5" s="215"/>
      <c r="H5" s="215"/>
      <c r="I5" s="215"/>
      <c r="J5" s="216"/>
    </row>
    <row r="6" spans="1:13" ht="28.9" customHeight="1" x14ac:dyDescent="0.25">
      <c r="B6" s="218"/>
      <c r="C6" s="219"/>
      <c r="D6" s="337"/>
      <c r="E6" s="412" t="s">
        <v>129</v>
      </c>
      <c r="F6" s="412"/>
      <c r="G6" s="412"/>
      <c r="H6" s="413" t="s">
        <v>116</v>
      </c>
      <c r="I6" s="413"/>
      <c r="J6" s="414"/>
    </row>
    <row r="7" spans="1:13" x14ac:dyDescent="0.25">
      <c r="B7" s="220"/>
      <c r="C7" s="221"/>
      <c r="D7" s="221"/>
      <c r="E7" s="222">
        <f>Overblik!$D$6-1</f>
        <v>2016</v>
      </c>
      <c r="F7" s="222">
        <f>Overblik!$D$6</f>
        <v>2017</v>
      </c>
      <c r="G7" s="222">
        <f>Overblik!$E$6</f>
        <v>2018</v>
      </c>
      <c r="H7" s="222">
        <f>Overblik!$D$6-1</f>
        <v>2016</v>
      </c>
      <c r="I7" s="222">
        <f>Overblik!$D$6</f>
        <v>2017</v>
      </c>
      <c r="J7" s="223">
        <f>Overblik!$E$6</f>
        <v>2018</v>
      </c>
    </row>
    <row r="8" spans="1:13" ht="5.25" customHeight="1" thickBot="1" x14ac:dyDescent="0.3">
      <c r="B8" s="208"/>
      <c r="C8" s="209"/>
      <c r="D8" s="209"/>
      <c r="E8" s="210"/>
      <c r="F8" s="210"/>
      <c r="G8" s="210"/>
      <c r="H8" s="210"/>
      <c r="I8" s="210"/>
      <c r="J8" s="211"/>
    </row>
    <row r="9" spans="1:13" x14ac:dyDescent="0.25">
      <c r="B9" s="415"/>
      <c r="C9" s="417" t="s">
        <v>119</v>
      </c>
      <c r="D9" s="192" t="s">
        <v>58</v>
      </c>
      <c r="E9" s="164">
        <v>30.096845424514104</v>
      </c>
      <c r="F9" s="165">
        <v>30.866082405108354</v>
      </c>
      <c r="G9" s="370">
        <v>28.581208022137808</v>
      </c>
      <c r="H9" s="172">
        <v>7.1126207102831115E-2</v>
      </c>
      <c r="I9" s="173">
        <v>7.4843341043576025E-2</v>
      </c>
      <c r="J9" s="375">
        <v>6.9970101707790291E-2</v>
      </c>
      <c r="K9" s="35"/>
    </row>
    <row r="10" spans="1:13" x14ac:dyDescent="0.25">
      <c r="B10" s="415"/>
      <c r="C10" s="417"/>
      <c r="D10" s="148" t="s">
        <v>59</v>
      </c>
      <c r="E10" s="149">
        <v>122.43814971414014</v>
      </c>
      <c r="F10" s="150">
        <v>107.30371727134762</v>
      </c>
      <c r="G10" s="371">
        <v>96.270906444592967</v>
      </c>
      <c r="H10" s="99">
        <v>0.15714901719560201</v>
      </c>
      <c r="I10" s="76">
        <v>0.13624088472622276</v>
      </c>
      <c r="J10" s="376">
        <v>0.12159809597463188</v>
      </c>
      <c r="K10" s="35"/>
    </row>
    <row r="11" spans="1:13" x14ac:dyDescent="0.25">
      <c r="B11" s="415"/>
      <c r="C11" s="417"/>
      <c r="D11" s="148" t="s">
        <v>60</v>
      </c>
      <c r="E11" s="149">
        <v>6.7001526857947962</v>
      </c>
      <c r="F11" s="150">
        <v>6.869543021135283</v>
      </c>
      <c r="G11" s="371">
        <v>7.9845517232373329</v>
      </c>
      <c r="H11" s="99">
        <v>8.553245915783847E-2</v>
      </c>
      <c r="I11" s="76">
        <v>9.461694352528835E-2</v>
      </c>
      <c r="J11" s="376">
        <v>0.12057360504268082</v>
      </c>
      <c r="K11" s="35"/>
      <c r="M11" s="151"/>
    </row>
    <row r="12" spans="1:13" x14ac:dyDescent="0.25">
      <c r="B12" s="415"/>
      <c r="C12" s="417"/>
      <c r="D12" s="148" t="s">
        <v>61</v>
      </c>
      <c r="E12" s="149">
        <v>16.380414991804265</v>
      </c>
      <c r="F12" s="150">
        <v>15.553647665865077</v>
      </c>
      <c r="G12" s="371">
        <v>14.639609510850008</v>
      </c>
      <c r="H12" s="99">
        <v>0.38366506541239942</v>
      </c>
      <c r="I12" s="76">
        <v>0.34862870125728118</v>
      </c>
      <c r="J12" s="376">
        <v>0.33755914961532468</v>
      </c>
      <c r="K12" s="35"/>
    </row>
    <row r="13" spans="1:13" x14ac:dyDescent="0.25">
      <c r="B13" s="415"/>
      <c r="C13" s="417"/>
      <c r="D13" s="148" t="s">
        <v>62</v>
      </c>
      <c r="E13" s="149">
        <v>69.850960337367198</v>
      </c>
      <c r="F13" s="150">
        <v>68.114460173091217</v>
      </c>
      <c r="G13" s="371">
        <v>66.109978174302213</v>
      </c>
      <c r="H13" s="99">
        <v>0.82471830781425726</v>
      </c>
      <c r="I13" s="76">
        <v>0.7814420657113057</v>
      </c>
      <c r="J13" s="376">
        <v>0.74030609303472872</v>
      </c>
      <c r="K13" s="35"/>
    </row>
    <row r="14" spans="1:13" ht="15.75" thickBot="1" x14ac:dyDescent="0.3">
      <c r="B14" s="416"/>
      <c r="C14" s="417" t="s">
        <v>30</v>
      </c>
      <c r="D14" s="152" t="s">
        <v>31</v>
      </c>
      <c r="E14" s="153">
        <v>245.46652315362047</v>
      </c>
      <c r="F14" s="154">
        <v>228.70745053654755</v>
      </c>
      <c r="G14" s="372">
        <v>213.58625387512035</v>
      </c>
      <c r="H14" s="155">
        <v>0.17433772257946356</v>
      </c>
      <c r="I14" s="156">
        <v>0.16285126176283271</v>
      </c>
      <c r="J14" s="377">
        <v>0.15234942129767695</v>
      </c>
      <c r="K14" s="35"/>
    </row>
    <row r="15" spans="1:13" ht="17.25" customHeight="1" thickBot="1" x14ac:dyDescent="0.3">
      <c r="A15" s="35"/>
      <c r="B15" s="28"/>
      <c r="C15" s="29"/>
      <c r="D15" s="157" t="s">
        <v>146</v>
      </c>
      <c r="E15" s="158">
        <v>222.38595547602142</v>
      </c>
      <c r="F15" s="159">
        <v>206.28425984954717</v>
      </c>
      <c r="G15" s="373">
        <v>190.962092641033</v>
      </c>
      <c r="H15" s="160">
        <v>0.17279874201099871</v>
      </c>
      <c r="I15" s="161">
        <v>0.16026096597434822</v>
      </c>
      <c r="J15" s="378">
        <v>0.14809092037733626</v>
      </c>
      <c r="K15" s="35"/>
    </row>
    <row r="16" spans="1:13" ht="14.25" customHeight="1" thickBot="1" x14ac:dyDescent="0.3">
      <c r="B16" s="338" t="s">
        <v>29</v>
      </c>
      <c r="C16" s="339" t="s">
        <v>0</v>
      </c>
      <c r="D16" s="343"/>
      <c r="E16" s="343"/>
      <c r="F16" s="343"/>
      <c r="G16" s="343"/>
      <c r="H16" s="343"/>
      <c r="I16" s="343"/>
      <c r="J16" s="344"/>
    </row>
    <row r="17" spans="1:15" x14ac:dyDescent="0.25">
      <c r="A17" s="35"/>
      <c r="B17" s="176">
        <v>901</v>
      </c>
      <c r="C17" s="177" t="s">
        <v>5</v>
      </c>
      <c r="D17" s="178" t="s">
        <v>58</v>
      </c>
      <c r="E17" s="144">
        <v>0.91609987900916379</v>
      </c>
      <c r="F17" s="145">
        <v>0.8470651409171811</v>
      </c>
      <c r="G17" s="374">
        <v>0.94743116055151477</v>
      </c>
      <c r="H17" s="146">
        <v>6.9983161489100998E-2</v>
      </c>
      <c r="I17" s="147">
        <v>7.0499462424027992E-2</v>
      </c>
      <c r="J17" s="379">
        <v>7.3505587649195361E-2</v>
      </c>
      <c r="O17" s="166"/>
    </row>
    <row r="18" spans="1:15" x14ac:dyDescent="0.25">
      <c r="A18" s="35"/>
      <c r="B18" s="30">
        <v>901</v>
      </c>
      <c r="C18" s="6" t="s">
        <v>5</v>
      </c>
      <c r="D18" s="167" t="s">
        <v>59</v>
      </c>
      <c r="E18" s="149">
        <v>3.2118205496224186</v>
      </c>
      <c r="F18" s="150">
        <v>2.7233118639418699</v>
      </c>
      <c r="G18" s="371">
        <v>2.4170689480226506</v>
      </c>
      <c r="H18" s="99">
        <v>0.11465493076313039</v>
      </c>
      <c r="I18" s="76">
        <v>9.4383126795841987E-2</v>
      </c>
      <c r="J18" s="380">
        <v>9.0144135055806124E-2</v>
      </c>
      <c r="O18" s="166"/>
    </row>
    <row r="19" spans="1:15" x14ac:dyDescent="0.25">
      <c r="A19" s="35"/>
      <c r="B19" s="30">
        <v>901</v>
      </c>
      <c r="C19" s="6" t="s">
        <v>5</v>
      </c>
      <c r="D19" s="167" t="s">
        <v>60</v>
      </c>
      <c r="E19" s="149">
        <v>0.2361305320428134</v>
      </c>
      <c r="F19" s="150">
        <v>0.1286096357535714</v>
      </c>
      <c r="G19" s="371">
        <v>5.0851586596917103E-2</v>
      </c>
      <c r="H19" s="99">
        <v>9.017434203116681E-2</v>
      </c>
      <c r="I19" s="76">
        <v>6.5626201442837234E-2</v>
      </c>
      <c r="J19" s="380">
        <v>2.7547949595551891E-2</v>
      </c>
      <c r="O19" s="166"/>
    </row>
    <row r="20" spans="1:15" x14ac:dyDescent="0.25">
      <c r="A20" s="35"/>
      <c r="B20" s="30">
        <v>901</v>
      </c>
      <c r="C20" s="6" t="s">
        <v>5</v>
      </c>
      <c r="D20" s="167" t="s">
        <v>61</v>
      </c>
      <c r="E20" s="149">
        <v>1.3566300035164404E-2</v>
      </c>
      <c r="F20" s="150">
        <v>1.0017727368059353E-2</v>
      </c>
      <c r="G20" s="371">
        <v>6.2710801510382714E-3</v>
      </c>
      <c r="H20" s="99">
        <v>3.9544631846525E-3</v>
      </c>
      <c r="I20" s="76">
        <v>3.6422007111753499E-3</v>
      </c>
      <c r="J20" s="380">
        <v>2.3743658661490676E-3</v>
      </c>
    </row>
    <row r="21" spans="1:15" x14ac:dyDescent="0.25">
      <c r="A21" s="35"/>
      <c r="B21" s="30">
        <v>901</v>
      </c>
      <c r="C21" s="6" t="s">
        <v>5</v>
      </c>
      <c r="D21" s="168" t="s">
        <v>62</v>
      </c>
      <c r="E21" s="153">
        <v>2.6647183881800447</v>
      </c>
      <c r="F21" s="154">
        <v>2.6539463555740217</v>
      </c>
      <c r="G21" s="372">
        <v>2.6976917237036591</v>
      </c>
      <c r="H21" s="155">
        <v>0.92687468936156958</v>
      </c>
      <c r="I21" s="156">
        <v>0.8788483858447651</v>
      </c>
      <c r="J21" s="381">
        <v>0.8255577967829737</v>
      </c>
    </row>
    <row r="22" spans="1:15" x14ac:dyDescent="0.25">
      <c r="A22" s="35"/>
      <c r="B22" s="30">
        <v>901</v>
      </c>
      <c r="C22" s="5" t="s">
        <v>5</v>
      </c>
      <c r="D22" s="169" t="s">
        <v>31</v>
      </c>
      <c r="E22" s="149">
        <v>7.0423356488896047</v>
      </c>
      <c r="F22" s="150">
        <v>6.3629507235546985</v>
      </c>
      <c r="G22" s="371">
        <v>6.11931449902578</v>
      </c>
      <c r="H22" s="99">
        <v>0.14076957125274558</v>
      </c>
      <c r="I22" s="76">
        <v>0.13092763293135717</v>
      </c>
      <c r="J22" s="380">
        <v>0.12894323394726137</v>
      </c>
    </row>
    <row r="23" spans="1:15" ht="15" customHeight="1" thickBot="1" x14ac:dyDescent="0.3">
      <c r="A23" s="35"/>
      <c r="B23" s="31"/>
      <c r="C23" s="4"/>
      <c r="D23" s="157" t="s">
        <v>146</v>
      </c>
      <c r="E23" s="158">
        <v>6.7926388168116265</v>
      </c>
      <c r="F23" s="159">
        <v>6.2243233604330683</v>
      </c>
      <c r="G23" s="373">
        <v>6.0621918322778239</v>
      </c>
      <c r="H23" s="160">
        <v>0.15445478556319253</v>
      </c>
      <c r="I23" s="161">
        <v>0.12807515877249853</v>
      </c>
      <c r="J23" s="382">
        <v>0.1410785167694234</v>
      </c>
    </row>
    <row r="24" spans="1:15" x14ac:dyDescent="0.25">
      <c r="A24" s="35"/>
      <c r="B24" s="170">
        <v>902</v>
      </c>
      <c r="C24" s="171" t="s">
        <v>6</v>
      </c>
      <c r="D24" s="163" t="s">
        <v>58</v>
      </c>
      <c r="E24" s="164">
        <v>0.71718573990408374</v>
      </c>
      <c r="F24" s="165">
        <v>1.0781827211301254</v>
      </c>
      <c r="G24" s="370">
        <v>0.94847960827129352</v>
      </c>
      <c r="H24" s="172">
        <v>3.4073754131219998E-2</v>
      </c>
      <c r="I24" s="173">
        <v>5.3778078878279907E-2</v>
      </c>
      <c r="J24" s="380">
        <v>4.8693267825984612E-2</v>
      </c>
    </row>
    <row r="25" spans="1:15" x14ac:dyDescent="0.25">
      <c r="A25" s="35"/>
      <c r="B25" s="30">
        <v>902</v>
      </c>
      <c r="C25" s="5" t="s">
        <v>6</v>
      </c>
      <c r="D25" s="167" t="s">
        <v>59</v>
      </c>
      <c r="E25" s="149">
        <v>9.0903631093140564</v>
      </c>
      <c r="F25" s="150">
        <v>8.3217374687953356</v>
      </c>
      <c r="G25" s="371">
        <v>4.7155281125973971</v>
      </c>
      <c r="H25" s="99">
        <v>0.22248494026344337</v>
      </c>
      <c r="I25" s="76">
        <v>0.20408915825637652</v>
      </c>
      <c r="J25" s="380">
        <v>0.11448485430847959</v>
      </c>
    </row>
    <row r="26" spans="1:15" x14ac:dyDescent="0.25">
      <c r="A26" s="35"/>
      <c r="B26" s="30">
        <v>902</v>
      </c>
      <c r="C26" s="5" t="s">
        <v>6</v>
      </c>
      <c r="D26" s="167" t="s">
        <v>60</v>
      </c>
      <c r="E26" s="149">
        <v>0.1486420444536444</v>
      </c>
      <c r="F26" s="150">
        <v>0.16977064436350653</v>
      </c>
      <c r="G26" s="371">
        <v>0.38725696712256569</v>
      </c>
      <c r="H26" s="99">
        <v>3.6377129626895897E-2</v>
      </c>
      <c r="I26" s="76">
        <v>3.8889698258023596E-2</v>
      </c>
      <c r="J26" s="380">
        <v>9.7292189662357753E-2</v>
      </c>
    </row>
    <row r="27" spans="1:15" x14ac:dyDescent="0.25">
      <c r="A27" s="35"/>
      <c r="B27" s="30">
        <v>902</v>
      </c>
      <c r="C27" s="5" t="s">
        <v>6</v>
      </c>
      <c r="D27" s="167" t="s">
        <v>61</v>
      </c>
      <c r="E27" s="149">
        <v>0.31870819470497364</v>
      </c>
      <c r="F27" s="150">
        <v>0.73444228803174183</v>
      </c>
      <c r="G27" s="371">
        <v>0.67156928590331932</v>
      </c>
      <c r="H27" s="99">
        <v>0.17833320913464099</v>
      </c>
      <c r="I27" s="76">
        <v>0.34671961328247802</v>
      </c>
      <c r="J27" s="380">
        <v>0.23877339876672637</v>
      </c>
    </row>
    <row r="28" spans="1:15" x14ac:dyDescent="0.25">
      <c r="A28" s="35"/>
      <c r="B28" s="30">
        <v>902</v>
      </c>
      <c r="C28" s="5" t="s">
        <v>6</v>
      </c>
      <c r="D28" s="167" t="s">
        <v>62</v>
      </c>
      <c r="E28" s="149">
        <v>0.55987351837142296</v>
      </c>
      <c r="F28" s="150">
        <v>1.1575892888123416</v>
      </c>
      <c r="G28" s="372">
        <v>1.0621043211357315</v>
      </c>
      <c r="H28" s="99">
        <v>0.21268153939160211</v>
      </c>
      <c r="I28" s="76">
        <v>0.33139216595307375</v>
      </c>
      <c r="J28" s="381">
        <v>0.3046264021292302</v>
      </c>
    </row>
    <row r="29" spans="1:15" x14ac:dyDescent="0.25">
      <c r="A29" s="35"/>
      <c r="B29" s="30">
        <v>902</v>
      </c>
      <c r="C29" s="5" t="s">
        <v>6</v>
      </c>
      <c r="D29" s="169" t="s">
        <v>31</v>
      </c>
      <c r="E29" s="149">
        <v>10.834772606748182</v>
      </c>
      <c r="F29" s="150">
        <v>11.461722411133053</v>
      </c>
      <c r="G29" s="371">
        <v>7.7849382950303081</v>
      </c>
      <c r="H29" s="99">
        <v>0.15387655059262079</v>
      </c>
      <c r="I29" s="76">
        <v>0.16188745415478423</v>
      </c>
      <c r="J29" s="380">
        <v>0.10972851097766423</v>
      </c>
    </row>
    <row r="30" spans="1:15" ht="15" customHeight="1" thickBot="1" x14ac:dyDescent="0.3">
      <c r="A30" s="35"/>
      <c r="B30" s="31"/>
      <c r="C30" s="7"/>
      <c r="D30" s="174" t="s">
        <v>146</v>
      </c>
      <c r="E30" s="158">
        <v>10.367422367589564</v>
      </c>
      <c r="F30" s="159">
        <v>10.557509478737801</v>
      </c>
      <c r="G30" s="373">
        <v>6.7261120420044227</v>
      </c>
      <c r="H30" s="160">
        <v>0.16063854851374043</v>
      </c>
      <c r="I30" s="161">
        <v>0.14911618606883614</v>
      </c>
      <c r="J30" s="382">
        <v>0.10484266601455837</v>
      </c>
    </row>
    <row r="31" spans="1:15" x14ac:dyDescent="0.25">
      <c r="A31" s="35"/>
      <c r="B31" s="170">
        <v>903</v>
      </c>
      <c r="C31" s="171" t="s">
        <v>7</v>
      </c>
      <c r="D31" s="163" t="s">
        <v>58</v>
      </c>
      <c r="E31" s="164">
        <v>0.90526619606901026</v>
      </c>
      <c r="F31" s="165">
        <v>1.3885817908612237</v>
      </c>
      <c r="G31" s="370">
        <v>1.1528961603239622</v>
      </c>
      <c r="H31" s="172">
        <v>6.4207101420865526E-2</v>
      </c>
      <c r="I31" s="173">
        <v>0.10966701344684197</v>
      </c>
      <c r="J31" s="380">
        <v>9.1402779300992137E-2</v>
      </c>
    </row>
    <row r="32" spans="1:15" x14ac:dyDescent="0.25">
      <c r="A32" s="35"/>
      <c r="B32" s="30">
        <v>903</v>
      </c>
      <c r="C32" s="5" t="s">
        <v>7</v>
      </c>
      <c r="D32" s="167" t="s">
        <v>59</v>
      </c>
      <c r="E32" s="149">
        <v>2.2286433948345876</v>
      </c>
      <c r="F32" s="150">
        <v>2.3664350336125537</v>
      </c>
      <c r="G32" s="371">
        <v>2.065933683069415</v>
      </c>
      <c r="H32" s="99">
        <v>9.4060867618621022E-2</v>
      </c>
      <c r="I32" s="76">
        <v>9.87564662373214E-2</v>
      </c>
      <c r="J32" s="380">
        <v>7.8648634628415717E-2</v>
      </c>
    </row>
    <row r="33" spans="1:10" x14ac:dyDescent="0.25">
      <c r="A33" s="35"/>
      <c r="B33" s="30">
        <v>903</v>
      </c>
      <c r="C33" s="5" t="s">
        <v>7</v>
      </c>
      <c r="D33" s="167" t="s">
        <v>60</v>
      </c>
      <c r="E33" s="149">
        <v>0.10320777282710801</v>
      </c>
      <c r="F33" s="150">
        <v>6.1295048061354135E-2</v>
      </c>
      <c r="G33" s="371">
        <v>9.4754443061938233E-3</v>
      </c>
      <c r="H33" s="99">
        <v>2.7345457558676498E-2</v>
      </c>
      <c r="I33" s="76">
        <v>2.1043775984589813E-2</v>
      </c>
      <c r="J33" s="380">
        <v>3.4667570260072601E-3</v>
      </c>
    </row>
    <row r="34" spans="1:10" x14ac:dyDescent="0.25">
      <c r="A34" s="35"/>
      <c r="B34" s="30">
        <v>903</v>
      </c>
      <c r="C34" s="5" t="s">
        <v>7</v>
      </c>
      <c r="D34" s="167" t="s">
        <v>61</v>
      </c>
      <c r="E34" s="149">
        <v>1.696882528626946</v>
      </c>
      <c r="F34" s="150">
        <v>1.5007840167451898</v>
      </c>
      <c r="G34" s="371">
        <v>1.296336599468473</v>
      </c>
      <c r="H34" s="99">
        <v>0.81791661619700096</v>
      </c>
      <c r="I34" s="76">
        <v>0.67475531170681902</v>
      </c>
      <c r="J34" s="380">
        <v>0.76126574516461798</v>
      </c>
    </row>
    <row r="35" spans="1:10" x14ac:dyDescent="0.25">
      <c r="A35" s="35"/>
      <c r="B35" s="30">
        <v>903</v>
      </c>
      <c r="C35" s="5" t="s">
        <v>7</v>
      </c>
      <c r="D35" s="167" t="s">
        <v>62</v>
      </c>
      <c r="E35" s="149">
        <v>3.850932225331424</v>
      </c>
      <c r="F35" s="150">
        <v>3.8900018467146986</v>
      </c>
      <c r="G35" s="372">
        <v>1.2070641343950805</v>
      </c>
      <c r="H35" s="99">
        <v>0.92348716072015125</v>
      </c>
      <c r="I35" s="76">
        <v>0.87834812977749999</v>
      </c>
      <c r="J35" s="381">
        <v>0.46554104580922723</v>
      </c>
    </row>
    <row r="36" spans="1:10" x14ac:dyDescent="0.25">
      <c r="A36" s="35"/>
      <c r="B36" s="30">
        <v>903</v>
      </c>
      <c r="C36" s="5" t="s">
        <v>7</v>
      </c>
      <c r="D36" s="169" t="s">
        <v>31</v>
      </c>
      <c r="E36" s="149">
        <v>8.7849321176890758</v>
      </c>
      <c r="F36" s="150">
        <v>9.2070977359950188</v>
      </c>
      <c r="G36" s="371">
        <v>5.7317060215631246</v>
      </c>
      <c r="H36" s="99">
        <v>0.18374044725696664</v>
      </c>
      <c r="I36" s="76">
        <v>0.19933170864657909</v>
      </c>
      <c r="J36" s="380">
        <v>0.12484610755227273</v>
      </c>
    </row>
    <row r="37" spans="1:10" ht="15.75" thickBot="1" x14ac:dyDescent="0.3">
      <c r="A37" s="35"/>
      <c r="B37" s="31"/>
      <c r="C37" s="7"/>
      <c r="D37" s="174" t="s">
        <v>146</v>
      </c>
      <c r="E37" s="158">
        <v>6.9848418162350212</v>
      </c>
      <c r="F37" s="159">
        <v>7.6450186711884758</v>
      </c>
      <c r="G37" s="373">
        <v>4.4258939777884576</v>
      </c>
      <c r="H37" s="160">
        <v>0.16645326682920011</v>
      </c>
      <c r="I37" s="161">
        <v>0.16551302897604248</v>
      </c>
      <c r="J37" s="382">
        <v>0.10671472507493132</v>
      </c>
    </row>
    <row r="38" spans="1:10" x14ac:dyDescent="0.25">
      <c r="A38" s="35"/>
      <c r="B38" s="170">
        <v>904</v>
      </c>
      <c r="C38" s="171" t="s">
        <v>8</v>
      </c>
      <c r="D38" s="163" t="s">
        <v>58</v>
      </c>
      <c r="E38" s="164">
        <v>1.2266000714210985</v>
      </c>
      <c r="F38" s="165">
        <v>1.3263195556941396</v>
      </c>
      <c r="G38" s="370">
        <v>1.5022391906435051</v>
      </c>
      <c r="H38" s="172">
        <v>5.0228932347418195E-2</v>
      </c>
      <c r="I38" s="173">
        <v>5.6636973824484751E-2</v>
      </c>
      <c r="J38" s="380">
        <v>6.6727602868008537E-2</v>
      </c>
    </row>
    <row r="39" spans="1:10" x14ac:dyDescent="0.25">
      <c r="A39" s="35"/>
      <c r="B39" s="30">
        <v>904</v>
      </c>
      <c r="C39" s="5" t="s">
        <v>8</v>
      </c>
      <c r="D39" s="167" t="s">
        <v>59</v>
      </c>
      <c r="E39" s="149">
        <v>4.5064577939668853</v>
      </c>
      <c r="F39" s="150">
        <v>4.1745715985905143</v>
      </c>
      <c r="G39" s="371">
        <v>3.7382272750357401</v>
      </c>
      <c r="H39" s="99">
        <v>0.10938755729985543</v>
      </c>
      <c r="I39" s="76">
        <v>9.2987584462341052E-2</v>
      </c>
      <c r="J39" s="380">
        <v>8.6183476995292246E-2</v>
      </c>
    </row>
    <row r="40" spans="1:10" x14ac:dyDescent="0.25">
      <c r="A40" s="35"/>
      <c r="B40" s="30">
        <v>904</v>
      </c>
      <c r="C40" s="5" t="s">
        <v>8</v>
      </c>
      <c r="D40" s="167" t="s">
        <v>60</v>
      </c>
      <c r="E40" s="149">
        <v>9.7645515408920774E-2</v>
      </c>
      <c r="F40" s="150">
        <v>6.3868531326893047E-2</v>
      </c>
      <c r="G40" s="371">
        <v>0.11499309436505797</v>
      </c>
      <c r="H40" s="99">
        <v>4.9421749306049707E-2</v>
      </c>
      <c r="I40" s="76">
        <v>3.1377009966442507E-2</v>
      </c>
      <c r="J40" s="380">
        <v>6.1795672089817601E-2</v>
      </c>
    </row>
    <row r="41" spans="1:10" x14ac:dyDescent="0.25">
      <c r="A41" s="35"/>
      <c r="B41" s="30">
        <v>904</v>
      </c>
      <c r="C41" s="5" t="s">
        <v>8</v>
      </c>
      <c r="D41" s="167" t="s">
        <v>61</v>
      </c>
      <c r="E41" s="149">
        <v>1.5979624506036318</v>
      </c>
      <c r="F41" s="150">
        <v>0.99346095099772669</v>
      </c>
      <c r="G41" s="371">
        <v>1.1923481955452078</v>
      </c>
      <c r="H41" s="99">
        <v>0.4055083566637987</v>
      </c>
      <c r="I41" s="76">
        <v>0.41297501309339246</v>
      </c>
      <c r="J41" s="380">
        <v>0.41101565524243799</v>
      </c>
    </row>
    <row r="42" spans="1:10" x14ac:dyDescent="0.25">
      <c r="A42" s="35"/>
      <c r="B42" s="30">
        <v>904</v>
      </c>
      <c r="C42" s="5" t="s">
        <v>8</v>
      </c>
      <c r="D42" s="167" t="s">
        <v>62</v>
      </c>
      <c r="E42" s="149">
        <v>4.4293798558630035</v>
      </c>
      <c r="F42" s="150">
        <v>3.5930631969245383</v>
      </c>
      <c r="G42" s="372">
        <v>3.681802152091652</v>
      </c>
      <c r="H42" s="99">
        <v>0.82148928406607025</v>
      </c>
      <c r="I42" s="76">
        <v>0.793000879927375</v>
      </c>
      <c r="J42" s="381">
        <v>0.67168275461129912</v>
      </c>
    </row>
    <row r="43" spans="1:10" x14ac:dyDescent="0.25">
      <c r="A43" s="35"/>
      <c r="B43" s="30">
        <v>904</v>
      </c>
      <c r="C43" s="5" t="s">
        <v>8</v>
      </c>
      <c r="D43" s="169" t="s">
        <v>31</v>
      </c>
      <c r="E43" s="149">
        <v>11.858045687263541</v>
      </c>
      <c r="F43" s="150">
        <v>10.151283833533814</v>
      </c>
      <c r="G43" s="371">
        <v>10.229609907681162</v>
      </c>
      <c r="H43" s="99">
        <v>0.1541494376357371</v>
      </c>
      <c r="I43" s="76">
        <v>0.13135059773828403</v>
      </c>
      <c r="J43" s="380">
        <v>0.13436758604064783</v>
      </c>
    </row>
    <row r="44" spans="1:10" ht="15.75" thickBot="1" x14ac:dyDescent="0.3">
      <c r="A44" s="35"/>
      <c r="B44" s="31"/>
      <c r="C44" s="7"/>
      <c r="D44" s="174" t="s">
        <v>146</v>
      </c>
      <c r="E44" s="158">
        <v>10.162437721250988</v>
      </c>
      <c r="F44" s="159">
        <v>9.0939543512091916</v>
      </c>
      <c r="G44" s="373">
        <v>8.9222686177708965</v>
      </c>
      <c r="H44" s="160">
        <v>0.14311428048107799</v>
      </c>
      <c r="I44" s="161">
        <v>0.11766948490693262</v>
      </c>
      <c r="J44" s="382">
        <v>0.12501481536168782</v>
      </c>
    </row>
    <row r="45" spans="1:10" x14ac:dyDescent="0.25">
      <c r="A45" s="35"/>
      <c r="B45" s="170">
        <v>905</v>
      </c>
      <c r="C45" s="171" t="s">
        <v>9</v>
      </c>
      <c r="D45" s="163" t="s">
        <v>58</v>
      </c>
      <c r="E45" s="164">
        <v>1.3858397404139544</v>
      </c>
      <c r="F45" s="165">
        <v>1.3030517786126146</v>
      </c>
      <c r="G45" s="370">
        <v>1.0698643917138464</v>
      </c>
      <c r="H45" s="172">
        <v>9.8990249862422955E-2</v>
      </c>
      <c r="I45" s="173">
        <v>9.3079049660851038E-2</v>
      </c>
      <c r="J45" s="380">
        <v>7.9177954042387505E-2</v>
      </c>
    </row>
    <row r="46" spans="1:10" x14ac:dyDescent="0.25">
      <c r="A46" s="35"/>
      <c r="B46" s="30">
        <v>905</v>
      </c>
      <c r="C46" s="5" t="s">
        <v>9</v>
      </c>
      <c r="D46" s="167" t="s">
        <v>59</v>
      </c>
      <c r="E46" s="149">
        <v>3.6964319632129796</v>
      </c>
      <c r="F46" s="150">
        <v>3.0473734799603514</v>
      </c>
      <c r="G46" s="371">
        <v>3.2258422290623465</v>
      </c>
      <c r="H46" s="99">
        <v>0.1521115965041869</v>
      </c>
      <c r="I46" s="76">
        <v>0.12666467486084396</v>
      </c>
      <c r="J46" s="380">
        <v>0.12119972666969042</v>
      </c>
    </row>
    <row r="47" spans="1:10" x14ac:dyDescent="0.25">
      <c r="A47" s="35"/>
      <c r="B47" s="30">
        <v>905</v>
      </c>
      <c r="C47" s="5" t="s">
        <v>9</v>
      </c>
      <c r="D47" s="167" t="s">
        <v>60</v>
      </c>
      <c r="E47" s="149">
        <v>0.32905711059810255</v>
      </c>
      <c r="F47" s="150">
        <v>0.18997321554125149</v>
      </c>
      <c r="G47" s="371">
        <v>0.30370943486026691</v>
      </c>
      <c r="H47" s="99">
        <v>8.1065521253982378E-2</v>
      </c>
      <c r="I47" s="76">
        <v>4.7103989412815947E-2</v>
      </c>
      <c r="J47" s="380">
        <v>7.648628222240697E-2</v>
      </c>
    </row>
    <row r="48" spans="1:10" x14ac:dyDescent="0.25">
      <c r="A48" s="35"/>
      <c r="B48" s="30">
        <v>905</v>
      </c>
      <c r="C48" s="5" t="s">
        <v>9</v>
      </c>
      <c r="D48" s="167" t="s">
        <v>61</v>
      </c>
      <c r="E48" s="149">
        <v>0.11422964536960549</v>
      </c>
      <c r="F48" s="150">
        <v>9.4960048752613227E-2</v>
      </c>
      <c r="G48" s="371">
        <v>7.2424461115885408E-2</v>
      </c>
      <c r="H48" s="99">
        <v>5.7113109291524002E-2</v>
      </c>
      <c r="I48" s="76">
        <v>4.7478600018306068E-2</v>
      </c>
      <c r="J48" s="380">
        <v>3.6211144223615994E-2</v>
      </c>
    </row>
    <row r="49" spans="1:10" x14ac:dyDescent="0.25">
      <c r="A49" s="35"/>
      <c r="B49" s="30">
        <v>905</v>
      </c>
      <c r="C49" s="5" t="s">
        <v>9</v>
      </c>
      <c r="D49" s="167" t="s">
        <v>62</v>
      </c>
      <c r="E49" s="149">
        <v>2.3923056503924052</v>
      </c>
      <c r="F49" s="150">
        <v>2.5599436186658697</v>
      </c>
      <c r="G49" s="372">
        <v>2.7477116573087947</v>
      </c>
      <c r="H49" s="99">
        <v>0.67411298696254107</v>
      </c>
      <c r="I49" s="76">
        <v>0.70623225584540616</v>
      </c>
      <c r="J49" s="381">
        <v>0.72901388596389427</v>
      </c>
    </row>
    <row r="50" spans="1:10" x14ac:dyDescent="0.25">
      <c r="A50" s="35"/>
      <c r="B50" s="30">
        <v>905</v>
      </c>
      <c r="C50" s="5" t="s">
        <v>9</v>
      </c>
      <c r="D50" s="169" t="s">
        <v>31</v>
      </c>
      <c r="E50" s="149">
        <v>7.9178641099870477</v>
      </c>
      <c r="F50" s="150">
        <v>7.1953021415327001</v>
      </c>
      <c r="G50" s="371">
        <v>7.419552174061141</v>
      </c>
      <c r="H50" s="99">
        <v>0.16527027329941835</v>
      </c>
      <c r="I50" s="76">
        <v>0.15079461214367915</v>
      </c>
      <c r="J50" s="380">
        <v>0.14878389247090298</v>
      </c>
    </row>
    <row r="51" spans="1:10" ht="15.75" thickBot="1" x14ac:dyDescent="0.3">
      <c r="A51" s="35"/>
      <c r="B51" s="31"/>
      <c r="C51" s="7"/>
      <c r="D51" s="174" t="s">
        <v>146</v>
      </c>
      <c r="E51" s="158">
        <v>7.4745773540193392</v>
      </c>
      <c r="F51" s="159">
        <v>6.9103688772388363</v>
      </c>
      <c r="G51" s="373">
        <v>7.0434182780849888</v>
      </c>
      <c r="H51" s="160">
        <v>0.17860668760412257</v>
      </c>
      <c r="I51" s="161">
        <v>0.1448231601836544</v>
      </c>
      <c r="J51" s="382">
        <v>0.16045274643308252</v>
      </c>
    </row>
    <row r="52" spans="1:10" x14ac:dyDescent="0.25">
      <c r="A52" s="35"/>
      <c r="B52" s="170">
        <v>906</v>
      </c>
      <c r="C52" s="171" t="s">
        <v>10</v>
      </c>
      <c r="D52" s="163" t="s">
        <v>58</v>
      </c>
      <c r="E52" s="164">
        <v>1.1199248593472944</v>
      </c>
      <c r="F52" s="165">
        <v>0.93127350400877951</v>
      </c>
      <c r="G52" s="370">
        <v>0.90850103943167171</v>
      </c>
      <c r="H52" s="172">
        <v>0.11096022298034329</v>
      </c>
      <c r="I52" s="173">
        <v>0.11935563094552644</v>
      </c>
      <c r="J52" s="380">
        <v>0.10889537419112726</v>
      </c>
    </row>
    <row r="53" spans="1:10" x14ac:dyDescent="0.25">
      <c r="A53" s="35"/>
      <c r="B53" s="30">
        <v>906</v>
      </c>
      <c r="C53" s="5" t="s">
        <v>10</v>
      </c>
      <c r="D53" s="167" t="s">
        <v>59</v>
      </c>
      <c r="E53" s="149">
        <v>1.9944230635306832</v>
      </c>
      <c r="F53" s="150">
        <v>1.5981791018412357</v>
      </c>
      <c r="G53" s="371">
        <v>1.3476914622446221</v>
      </c>
      <c r="H53" s="99">
        <v>0.11084728292967601</v>
      </c>
      <c r="I53" s="76">
        <v>8.5580640906883679E-2</v>
      </c>
      <c r="J53" s="380">
        <v>6.8340832206885957E-2</v>
      </c>
    </row>
    <row r="54" spans="1:10" x14ac:dyDescent="0.25">
      <c r="A54" s="35"/>
      <c r="B54" s="30">
        <v>906</v>
      </c>
      <c r="C54" s="5" t="s">
        <v>10</v>
      </c>
      <c r="D54" s="167" t="s">
        <v>60</v>
      </c>
      <c r="E54" s="149">
        <v>0.11557437016656641</v>
      </c>
      <c r="F54" s="150">
        <v>4.6882047974664984E-2</v>
      </c>
      <c r="G54" s="371">
        <v>4.9747059497239954E-2</v>
      </c>
      <c r="H54" s="99">
        <v>6.6688807048057991E-2</v>
      </c>
      <c r="I54" s="76">
        <v>2.744272165975847E-2</v>
      </c>
      <c r="J54" s="380">
        <v>4.0090145297885335E-2</v>
      </c>
    </row>
    <row r="55" spans="1:10" x14ac:dyDescent="0.25">
      <c r="A55" s="35"/>
      <c r="B55" s="30">
        <v>906</v>
      </c>
      <c r="C55" s="5" t="s">
        <v>10</v>
      </c>
      <c r="D55" s="167" t="s">
        <v>61</v>
      </c>
      <c r="E55" s="149">
        <v>2.0664199999999999</v>
      </c>
      <c r="F55" s="150">
        <v>2.1346590368930789</v>
      </c>
      <c r="G55" s="371">
        <v>2.0144463973922737</v>
      </c>
      <c r="H55" s="99">
        <v>1</v>
      </c>
      <c r="I55" s="76">
        <v>0.95129103767138401</v>
      </c>
      <c r="J55" s="380">
        <v>0.77400711490431706</v>
      </c>
    </row>
    <row r="56" spans="1:10" x14ac:dyDescent="0.25">
      <c r="A56" s="35"/>
      <c r="B56" s="30">
        <v>906</v>
      </c>
      <c r="C56" s="5" t="s">
        <v>10</v>
      </c>
      <c r="D56" s="167" t="s">
        <v>62</v>
      </c>
      <c r="E56" s="149">
        <v>2.3286934396950727</v>
      </c>
      <c r="F56" s="150">
        <v>2.2215081161274455</v>
      </c>
      <c r="G56" s="372">
        <v>2.0886599999999991</v>
      </c>
      <c r="H56" s="99">
        <v>0.90833659283886614</v>
      </c>
      <c r="I56" s="76">
        <v>0.93027588499522429</v>
      </c>
      <c r="J56" s="381">
        <v>0.99999999999999956</v>
      </c>
    </row>
    <row r="57" spans="1:10" x14ac:dyDescent="0.25">
      <c r="A57" s="35"/>
      <c r="B57" s="30">
        <v>906</v>
      </c>
      <c r="C57" s="5" t="s">
        <v>10</v>
      </c>
      <c r="D57" s="169" t="s">
        <v>31</v>
      </c>
      <c r="E57" s="149">
        <v>7.625035732739617</v>
      </c>
      <c r="F57" s="150">
        <v>6.9325018068452051</v>
      </c>
      <c r="G57" s="371">
        <v>6.4090459585658071</v>
      </c>
      <c r="H57" s="99">
        <v>0.22134459411512411</v>
      </c>
      <c r="I57" s="76">
        <v>0.21124482840632633</v>
      </c>
      <c r="J57" s="380">
        <v>0.18852802289282125</v>
      </c>
    </row>
    <row r="58" spans="1:10" ht="15.75" thickBot="1" x14ac:dyDescent="0.3">
      <c r="A58" s="35"/>
      <c r="B58" s="31"/>
      <c r="C58" s="7"/>
      <c r="D58" s="174" t="s">
        <v>146</v>
      </c>
      <c r="E58" s="158">
        <v>5.4430413625730507</v>
      </c>
      <c r="F58" s="159">
        <v>4.7509607219774601</v>
      </c>
      <c r="G58" s="373">
        <v>4.3448525016762938</v>
      </c>
      <c r="H58" s="160">
        <v>0.17759133951313821</v>
      </c>
      <c r="I58" s="161">
        <v>0.14476965321355514</v>
      </c>
      <c r="J58" s="382">
        <v>0.144099800099971</v>
      </c>
    </row>
    <row r="59" spans="1:10" x14ac:dyDescent="0.25">
      <c r="A59" s="35"/>
      <c r="B59" s="170">
        <v>907</v>
      </c>
      <c r="C59" s="171" t="s">
        <v>11</v>
      </c>
      <c r="D59" s="163" t="s">
        <v>58</v>
      </c>
      <c r="E59" s="164">
        <v>0.50706912562804063</v>
      </c>
      <c r="F59" s="165">
        <v>0.58704654482365504</v>
      </c>
      <c r="G59" s="370">
        <v>0.41911550645343582</v>
      </c>
      <c r="H59" s="172">
        <v>4.6722424224904233E-2</v>
      </c>
      <c r="I59" s="173">
        <v>5.2159428586223279E-2</v>
      </c>
      <c r="J59" s="380">
        <v>3.7328339761132028E-2</v>
      </c>
    </row>
    <row r="60" spans="1:10" x14ac:dyDescent="0.25">
      <c r="A60" s="35"/>
      <c r="B60" s="30">
        <v>907</v>
      </c>
      <c r="C60" s="5" t="s">
        <v>11</v>
      </c>
      <c r="D60" s="167" t="s">
        <v>59</v>
      </c>
      <c r="E60" s="149">
        <v>2.4180923504179082</v>
      </c>
      <c r="F60" s="150">
        <v>1.7106246526718283</v>
      </c>
      <c r="G60" s="371">
        <v>1.4655471786592456</v>
      </c>
      <c r="H60" s="99">
        <v>0.1225567437044026</v>
      </c>
      <c r="I60" s="76">
        <v>8.4324465211943297E-2</v>
      </c>
      <c r="J60" s="380">
        <v>7.1438357027189842E-2</v>
      </c>
    </row>
    <row r="61" spans="1:10" x14ac:dyDescent="0.25">
      <c r="A61" s="35"/>
      <c r="B61" s="30">
        <v>907</v>
      </c>
      <c r="C61" s="5" t="s">
        <v>11</v>
      </c>
      <c r="D61" s="167" t="s">
        <v>60</v>
      </c>
      <c r="E61" s="149">
        <v>8.1351980073419899E-2</v>
      </c>
      <c r="F61" s="150">
        <v>0.17517503246522756</v>
      </c>
      <c r="G61" s="371">
        <v>0.24946451119051999</v>
      </c>
      <c r="H61" s="99">
        <v>2.8437986798040993E-2</v>
      </c>
      <c r="I61" s="76">
        <v>5.7942622166617899E-2</v>
      </c>
      <c r="J61" s="380">
        <v>7.898320732970919E-2</v>
      </c>
    </row>
    <row r="62" spans="1:10" x14ac:dyDescent="0.25">
      <c r="A62" s="35"/>
      <c r="B62" s="30">
        <v>907</v>
      </c>
      <c r="C62" s="5" t="s">
        <v>11</v>
      </c>
      <c r="D62" s="167" t="s">
        <v>61</v>
      </c>
      <c r="E62" s="149">
        <v>0</v>
      </c>
      <c r="F62" s="150">
        <v>0.10814653975750965</v>
      </c>
      <c r="G62" s="371">
        <v>0</v>
      </c>
      <c r="H62" s="99">
        <v>0</v>
      </c>
      <c r="I62" s="76">
        <v>0.30921097857758301</v>
      </c>
      <c r="J62" s="383" t="s">
        <v>175</v>
      </c>
    </row>
    <row r="63" spans="1:10" x14ac:dyDescent="0.25">
      <c r="A63" s="35"/>
      <c r="B63" s="30">
        <v>907</v>
      </c>
      <c r="C63" s="5" t="s">
        <v>11</v>
      </c>
      <c r="D63" s="167" t="s">
        <v>62</v>
      </c>
      <c r="E63" s="149">
        <v>2.0015803745292198</v>
      </c>
      <c r="F63" s="150">
        <v>2.1522887219671536</v>
      </c>
      <c r="G63" s="372">
        <v>2.0000599999999999</v>
      </c>
      <c r="H63" s="99">
        <v>0.99763765228339429</v>
      </c>
      <c r="I63" s="76">
        <v>0.93627026477718878</v>
      </c>
      <c r="J63" s="381">
        <v>1</v>
      </c>
    </row>
    <row r="64" spans="1:10" x14ac:dyDescent="0.25">
      <c r="A64" s="35"/>
      <c r="B64" s="30">
        <v>907</v>
      </c>
      <c r="C64" s="5" t="s">
        <v>11</v>
      </c>
      <c r="D64" s="169" t="s">
        <v>31</v>
      </c>
      <c r="E64" s="149">
        <v>5.0080938306485887</v>
      </c>
      <c r="F64" s="150">
        <v>4.733281491685374</v>
      </c>
      <c r="G64" s="371">
        <v>4.1341871963032011</v>
      </c>
      <c r="H64" s="99">
        <v>0.14127128319054391</v>
      </c>
      <c r="I64" s="76">
        <v>0.12719477867826809</v>
      </c>
      <c r="J64" s="380">
        <v>0.11203404109688665</v>
      </c>
    </row>
    <row r="65" spans="1:10" ht="15.75" thickBot="1" x14ac:dyDescent="0.3">
      <c r="A65" s="35"/>
      <c r="B65" s="31"/>
      <c r="C65" s="7"/>
      <c r="D65" s="174" t="s">
        <v>146</v>
      </c>
      <c r="E65" s="158">
        <v>4.9267418505751692</v>
      </c>
      <c r="F65" s="159">
        <v>4.4499599194626374</v>
      </c>
      <c r="G65" s="373">
        <v>3.8847226851126813</v>
      </c>
      <c r="H65" s="160">
        <v>0.15117569581669588</v>
      </c>
      <c r="I65" s="161">
        <v>0.11958123937430873</v>
      </c>
      <c r="J65" s="382">
        <v>0.11512772785100553</v>
      </c>
    </row>
    <row r="66" spans="1:10" x14ac:dyDescent="0.25">
      <c r="A66" s="35"/>
      <c r="B66" s="170">
        <v>908</v>
      </c>
      <c r="C66" s="171" t="s">
        <v>12</v>
      </c>
      <c r="D66" s="163" t="s">
        <v>58</v>
      </c>
      <c r="E66" s="164">
        <v>0.88816160169495129</v>
      </c>
      <c r="F66" s="165">
        <v>0.66419102362146187</v>
      </c>
      <c r="G66" s="370">
        <v>0.68817126656241867</v>
      </c>
      <c r="H66" s="172">
        <v>6.7758044170126527E-2</v>
      </c>
      <c r="I66" s="173">
        <v>5.1874401926725197E-2</v>
      </c>
      <c r="J66" s="380">
        <v>6.0180502396338535E-2</v>
      </c>
    </row>
    <row r="67" spans="1:10" x14ac:dyDescent="0.25">
      <c r="A67" s="35"/>
      <c r="B67" s="30">
        <v>908</v>
      </c>
      <c r="C67" s="5" t="s">
        <v>12</v>
      </c>
      <c r="D67" s="167" t="s">
        <v>59</v>
      </c>
      <c r="E67" s="149">
        <v>3.3917579733097378</v>
      </c>
      <c r="F67" s="150">
        <v>2.909736097103572</v>
      </c>
      <c r="G67" s="371">
        <v>2.8496803592492985</v>
      </c>
      <c r="H67" s="99">
        <v>0.16853899622249618</v>
      </c>
      <c r="I67" s="76">
        <v>0.15712777304930975</v>
      </c>
      <c r="J67" s="380">
        <v>0.15245128283416248</v>
      </c>
    </row>
    <row r="68" spans="1:10" x14ac:dyDescent="0.25">
      <c r="A68" s="35"/>
      <c r="B68" s="30">
        <v>908</v>
      </c>
      <c r="C68" s="5" t="s">
        <v>12</v>
      </c>
      <c r="D68" s="167" t="s">
        <v>60</v>
      </c>
      <c r="E68" s="149">
        <v>0.2768628639997473</v>
      </c>
      <c r="F68" s="150">
        <v>0.4342581810721346</v>
      </c>
      <c r="G68" s="371">
        <v>0.59593909726984484</v>
      </c>
      <c r="H68" s="99">
        <v>8.8202381050907885E-2</v>
      </c>
      <c r="I68" s="76">
        <v>0.1126921780184027</v>
      </c>
      <c r="J68" s="380">
        <v>0.193643898381753</v>
      </c>
    </row>
    <row r="69" spans="1:10" x14ac:dyDescent="0.25">
      <c r="A69" s="35"/>
      <c r="B69" s="30">
        <v>908</v>
      </c>
      <c r="C69" s="5" t="s">
        <v>12</v>
      </c>
      <c r="D69" s="167" t="s">
        <v>61</v>
      </c>
      <c r="E69" s="149">
        <v>0.55917366112812139</v>
      </c>
      <c r="F69" s="150">
        <v>1.0080102097532928</v>
      </c>
      <c r="G69" s="371">
        <v>0.89708892442445254</v>
      </c>
      <c r="H69" s="99">
        <v>0.26529914510446001</v>
      </c>
      <c r="I69" s="76">
        <v>0.23353625677451995</v>
      </c>
      <c r="J69" s="380">
        <v>0.23779441024467668</v>
      </c>
    </row>
    <row r="70" spans="1:10" x14ac:dyDescent="0.25">
      <c r="A70" s="35"/>
      <c r="B70" s="30">
        <v>908</v>
      </c>
      <c r="C70" s="5" t="s">
        <v>12</v>
      </c>
      <c r="D70" s="167" t="s">
        <v>62</v>
      </c>
      <c r="E70" s="149">
        <v>2.5471943112901192</v>
      </c>
      <c r="F70" s="150">
        <v>2.4721483121735863</v>
      </c>
      <c r="G70" s="372">
        <v>2.4079230655034749</v>
      </c>
      <c r="H70" s="99">
        <v>0.60838836227518434</v>
      </c>
      <c r="I70" s="76">
        <v>0.55701346760043124</v>
      </c>
      <c r="J70" s="381">
        <v>0.53685370168964386</v>
      </c>
    </row>
    <row r="71" spans="1:10" x14ac:dyDescent="0.25">
      <c r="A71" s="35"/>
      <c r="B71" s="30">
        <v>908</v>
      </c>
      <c r="C71" s="5" t="s">
        <v>12</v>
      </c>
      <c r="D71" s="169" t="s">
        <v>31</v>
      </c>
      <c r="E71" s="149">
        <v>7.6631504114226772</v>
      </c>
      <c r="F71" s="150">
        <v>7.4883438237240476</v>
      </c>
      <c r="G71" s="371">
        <v>7.4388027130094896</v>
      </c>
      <c r="H71" s="99">
        <v>0.17960890445693872</v>
      </c>
      <c r="I71" s="76">
        <v>0.17046039319555645</v>
      </c>
      <c r="J71" s="380">
        <v>0.17940903457844487</v>
      </c>
    </row>
    <row r="72" spans="1:10" ht="15.75" thickBot="1" x14ac:dyDescent="0.3">
      <c r="A72" s="35"/>
      <c r="B72" s="31"/>
      <c r="C72" s="7"/>
      <c r="D72" s="174" t="s">
        <v>146</v>
      </c>
      <c r="E72" s="158">
        <v>6.827113886294808</v>
      </c>
      <c r="F72" s="159">
        <v>6.0460754328986202</v>
      </c>
      <c r="G72" s="373">
        <v>5.9457746913151919</v>
      </c>
      <c r="H72" s="160">
        <v>0.18244997571547172</v>
      </c>
      <c r="I72" s="161">
        <v>0.13762941711046522</v>
      </c>
      <c r="J72" s="382">
        <v>0.17177979951662906</v>
      </c>
    </row>
    <row r="73" spans="1:10" x14ac:dyDescent="0.25">
      <c r="A73" s="35"/>
      <c r="B73" s="170">
        <v>909</v>
      </c>
      <c r="C73" s="171" t="s">
        <v>13</v>
      </c>
      <c r="D73" s="163" t="s">
        <v>58</v>
      </c>
      <c r="E73" s="164">
        <v>1.2326933873149974</v>
      </c>
      <c r="F73" s="165">
        <v>1.1902764455845483</v>
      </c>
      <c r="G73" s="370">
        <v>1.2168811012789618</v>
      </c>
      <c r="H73" s="172">
        <v>6.4845869233108006E-2</v>
      </c>
      <c r="I73" s="173">
        <v>6.3703029022275801E-2</v>
      </c>
      <c r="J73" s="380">
        <v>6.1949733914860521E-2</v>
      </c>
    </row>
    <row r="74" spans="1:10" x14ac:dyDescent="0.25">
      <c r="A74" s="35"/>
      <c r="B74" s="30">
        <v>909</v>
      </c>
      <c r="C74" s="5" t="s">
        <v>13</v>
      </c>
      <c r="D74" s="167" t="s">
        <v>59</v>
      </c>
      <c r="E74" s="149">
        <v>3.929893390309386</v>
      </c>
      <c r="F74" s="150">
        <v>3.7207634313047158</v>
      </c>
      <c r="G74" s="371">
        <v>3.3329995378266242</v>
      </c>
      <c r="H74" s="99">
        <v>0.10751022784605174</v>
      </c>
      <c r="I74" s="76">
        <v>0.10191166869137251</v>
      </c>
      <c r="J74" s="380">
        <v>9.2064613120759461E-2</v>
      </c>
    </row>
    <row r="75" spans="1:10" x14ac:dyDescent="0.25">
      <c r="A75" s="35"/>
      <c r="B75" s="30">
        <v>909</v>
      </c>
      <c r="C75" s="5" t="s">
        <v>13</v>
      </c>
      <c r="D75" s="167" t="s">
        <v>60</v>
      </c>
      <c r="E75" s="149">
        <v>1.2575879209346552E-2</v>
      </c>
      <c r="F75" s="150">
        <v>5.1550262205110192E-2</v>
      </c>
      <c r="G75" s="371">
        <v>0.49560007499260489</v>
      </c>
      <c r="H75" s="99">
        <v>3.6058214416963101E-3</v>
      </c>
      <c r="I75" s="76">
        <v>1.5441376149144122E-2</v>
      </c>
      <c r="J75" s="380">
        <v>0.14514317364246196</v>
      </c>
    </row>
    <row r="76" spans="1:10" x14ac:dyDescent="0.25">
      <c r="A76" s="35"/>
      <c r="B76" s="30">
        <v>909</v>
      </c>
      <c r="C76" s="5" t="s">
        <v>13</v>
      </c>
      <c r="D76" s="167" t="s">
        <v>61</v>
      </c>
      <c r="E76" s="149">
        <v>1.0266369053416797</v>
      </c>
      <c r="F76" s="150">
        <v>1.0000299999999991</v>
      </c>
      <c r="G76" s="371">
        <v>1.0000299999999991</v>
      </c>
      <c r="H76" s="99">
        <v>0.34219975445622985</v>
      </c>
      <c r="I76" s="76">
        <v>0.33333333333333304</v>
      </c>
      <c r="J76" s="380">
        <v>0.33333333333333304</v>
      </c>
    </row>
    <row r="77" spans="1:10" x14ac:dyDescent="0.25">
      <c r="A77" s="35"/>
      <c r="B77" s="30">
        <v>909</v>
      </c>
      <c r="C77" s="5" t="s">
        <v>13</v>
      </c>
      <c r="D77" s="167" t="s">
        <v>62</v>
      </c>
      <c r="E77" s="149">
        <v>3.0770607470692468</v>
      </c>
      <c r="F77" s="150">
        <v>3.0853759692651992</v>
      </c>
      <c r="G77" s="372">
        <v>3.005624460686728</v>
      </c>
      <c r="H77" s="99">
        <v>0.98348555070883292</v>
      </c>
      <c r="I77" s="76">
        <v>0.9092740454567475</v>
      </c>
      <c r="J77" s="381">
        <v>0.88753121532163826</v>
      </c>
    </row>
    <row r="78" spans="1:10" x14ac:dyDescent="0.25">
      <c r="A78" s="35"/>
      <c r="B78" s="30">
        <v>909</v>
      </c>
      <c r="C78" s="5" t="s">
        <v>13</v>
      </c>
      <c r="D78" s="169" t="s">
        <v>31</v>
      </c>
      <c r="E78" s="149">
        <v>9.2788603092446564</v>
      </c>
      <c r="F78" s="150">
        <v>9.0479961083595715</v>
      </c>
      <c r="G78" s="371">
        <v>9.0511351747849176</v>
      </c>
      <c r="H78" s="99">
        <v>0.1423580005395027</v>
      </c>
      <c r="I78" s="76">
        <v>0.13935810085322328</v>
      </c>
      <c r="J78" s="380">
        <v>0.13787579656753526</v>
      </c>
    </row>
    <row r="79" spans="1:10" ht="15.75" thickBot="1" x14ac:dyDescent="0.3">
      <c r="A79" s="35"/>
      <c r="B79" s="31"/>
      <c r="C79" s="7"/>
      <c r="D79" s="174" t="s">
        <v>146</v>
      </c>
      <c r="E79" s="158">
        <v>8.2396475246936305</v>
      </c>
      <c r="F79" s="159">
        <v>7.9964158461544628</v>
      </c>
      <c r="G79" s="373">
        <v>7.5555050997923141</v>
      </c>
      <c r="H79" s="160">
        <v>0.14038793921783244</v>
      </c>
      <c r="I79" s="161">
        <v>0.12316156114646519</v>
      </c>
      <c r="J79" s="382">
        <v>0.1275570283578441</v>
      </c>
    </row>
    <row r="80" spans="1:10" x14ac:dyDescent="0.25">
      <c r="A80" s="35"/>
      <c r="B80" s="170">
        <v>910</v>
      </c>
      <c r="C80" s="171" t="s">
        <v>14</v>
      </c>
      <c r="D80" s="163" t="s">
        <v>58</v>
      </c>
      <c r="E80" s="164">
        <v>1.0800429896081878</v>
      </c>
      <c r="F80" s="165">
        <v>1.0277978782680357</v>
      </c>
      <c r="G80" s="370">
        <v>1.0718893572306505</v>
      </c>
      <c r="H80" s="172">
        <v>7.7213931241456785E-2</v>
      </c>
      <c r="I80" s="173">
        <v>7.3494505653542236E-2</v>
      </c>
      <c r="J80" s="380">
        <v>8.1816182898702364E-2</v>
      </c>
    </row>
    <row r="81" spans="1:10" x14ac:dyDescent="0.25">
      <c r="A81" s="35"/>
      <c r="B81" s="30">
        <v>910</v>
      </c>
      <c r="C81" s="5" t="s">
        <v>14</v>
      </c>
      <c r="D81" s="167" t="s">
        <v>59</v>
      </c>
      <c r="E81" s="149">
        <v>2.4828121455244108</v>
      </c>
      <c r="F81" s="150">
        <v>2.005595138830309</v>
      </c>
      <c r="G81" s="371">
        <v>1.7902019933329618</v>
      </c>
      <c r="H81" s="99">
        <v>0.10234973466717168</v>
      </c>
      <c r="I81" s="76">
        <v>7.7133587221634575E-2</v>
      </c>
      <c r="J81" s="380">
        <v>6.8925950438706987E-2</v>
      </c>
    </row>
    <row r="82" spans="1:10" x14ac:dyDescent="0.25">
      <c r="A82" s="35"/>
      <c r="B82" s="30">
        <v>910</v>
      </c>
      <c r="C82" s="5" t="s">
        <v>14</v>
      </c>
      <c r="D82" s="167" t="s">
        <v>60</v>
      </c>
      <c r="E82" s="149">
        <v>0.12707561759034142</v>
      </c>
      <c r="F82" s="150">
        <v>0.18449393036616349</v>
      </c>
      <c r="G82" s="371">
        <v>6.7629915961884474E-2</v>
      </c>
      <c r="H82" s="99">
        <v>3.3454686026458604E-2</v>
      </c>
      <c r="I82" s="76">
        <v>5.8929062523129537E-2</v>
      </c>
      <c r="J82" s="380">
        <v>3.0790836021127227E-2</v>
      </c>
    </row>
    <row r="83" spans="1:10" x14ac:dyDescent="0.25">
      <c r="A83" s="35"/>
      <c r="B83" s="30">
        <v>910</v>
      </c>
      <c r="C83" s="5" t="s">
        <v>14</v>
      </c>
      <c r="D83" s="167" t="s">
        <v>61</v>
      </c>
      <c r="E83" s="149">
        <v>1.2221915284006827E-2</v>
      </c>
      <c r="F83" s="150">
        <v>0</v>
      </c>
      <c r="G83" s="371">
        <v>1.4644518413112147E-4</v>
      </c>
      <c r="H83" s="99">
        <v>1.2221548637547701E-2</v>
      </c>
      <c r="I83" s="76">
        <v>0</v>
      </c>
      <c r="J83" s="380">
        <v>1.6566384702442499E-4</v>
      </c>
    </row>
    <row r="84" spans="1:10" x14ac:dyDescent="0.25">
      <c r="A84" s="35"/>
      <c r="B84" s="30">
        <v>910</v>
      </c>
      <c r="C84" s="5" t="s">
        <v>14</v>
      </c>
      <c r="D84" s="167" t="s">
        <v>62</v>
      </c>
      <c r="E84" s="149">
        <v>2.7964900000000004</v>
      </c>
      <c r="F84" s="150">
        <v>2.9551977544683585</v>
      </c>
      <c r="G84" s="372">
        <v>2.5639831305435643</v>
      </c>
      <c r="H84" s="99">
        <v>1.0000000000000002</v>
      </c>
      <c r="I84" s="76">
        <v>0.9995291042952722</v>
      </c>
      <c r="J84" s="381">
        <v>0.95315003681903199</v>
      </c>
    </row>
    <row r="85" spans="1:10" x14ac:dyDescent="0.25">
      <c r="A85" s="35"/>
      <c r="B85" s="30">
        <v>910</v>
      </c>
      <c r="C85" s="5" t="s">
        <v>14</v>
      </c>
      <c r="D85" s="169" t="s">
        <v>31</v>
      </c>
      <c r="E85" s="149">
        <v>6.4986426680069469</v>
      </c>
      <c r="F85" s="150">
        <v>6.1730847019328667</v>
      </c>
      <c r="G85" s="371">
        <v>5.4938508422531918</v>
      </c>
      <c r="H85" s="99">
        <v>0.14176562704595685</v>
      </c>
      <c r="I85" s="76">
        <v>0.1311366779333939</v>
      </c>
      <c r="J85" s="380">
        <v>0.12250904721215652</v>
      </c>
    </row>
    <row r="86" spans="1:10" ht="15.75" thickBot="1" x14ac:dyDescent="0.3">
      <c r="A86" s="35"/>
      <c r="B86" s="31"/>
      <c r="C86" s="7"/>
      <c r="D86" s="174" t="s">
        <v>146</v>
      </c>
      <c r="E86" s="158">
        <v>6.3593451351325987</v>
      </c>
      <c r="F86" s="159">
        <v>5.9885907715667033</v>
      </c>
      <c r="G86" s="373">
        <v>5.4260744811071762</v>
      </c>
      <c r="H86" s="160">
        <v>0.15494619536567167</v>
      </c>
      <c r="I86" s="161">
        <v>0.12721741839050796</v>
      </c>
      <c r="J86" s="382">
        <v>0.12992219575331154</v>
      </c>
    </row>
    <row r="87" spans="1:10" x14ac:dyDescent="0.25">
      <c r="A87" s="35"/>
      <c r="B87" s="170">
        <v>911</v>
      </c>
      <c r="C87" s="171" t="s">
        <v>15</v>
      </c>
      <c r="D87" s="163" t="s">
        <v>58</v>
      </c>
      <c r="E87" s="164">
        <v>1.1694932822387267</v>
      </c>
      <c r="F87" s="165">
        <v>1.05363487584899</v>
      </c>
      <c r="G87" s="370">
        <v>1.1513660950349147</v>
      </c>
      <c r="H87" s="172">
        <v>7.4020576651056116E-2</v>
      </c>
      <c r="I87" s="173">
        <v>6.3619339726595031E-2</v>
      </c>
      <c r="J87" s="380">
        <v>7.7664446190115172E-2</v>
      </c>
    </row>
    <row r="88" spans="1:10" x14ac:dyDescent="0.25">
      <c r="A88" s="35"/>
      <c r="B88" s="30">
        <v>911</v>
      </c>
      <c r="C88" s="5" t="s">
        <v>15</v>
      </c>
      <c r="D88" s="167" t="s">
        <v>59</v>
      </c>
      <c r="E88" s="149">
        <v>3.5486073195624748</v>
      </c>
      <c r="F88" s="150">
        <v>3.4796517742394801</v>
      </c>
      <c r="G88" s="371">
        <v>3.854914581826919</v>
      </c>
      <c r="H88" s="99">
        <v>0.11917416229033403</v>
      </c>
      <c r="I88" s="76">
        <v>0.11896932760352581</v>
      </c>
      <c r="J88" s="380">
        <v>0.12726808243281612</v>
      </c>
    </row>
    <row r="89" spans="1:10" x14ac:dyDescent="0.25">
      <c r="A89" s="35"/>
      <c r="B89" s="30">
        <v>911</v>
      </c>
      <c r="C89" s="5" t="s">
        <v>15</v>
      </c>
      <c r="D89" s="167" t="s">
        <v>60</v>
      </c>
      <c r="E89" s="149">
        <v>0.34292146335970636</v>
      </c>
      <c r="F89" s="150">
        <v>0.18442230818267347</v>
      </c>
      <c r="G89" s="371">
        <v>0.12549168123402168</v>
      </c>
      <c r="H89" s="99">
        <v>0.16459545524172101</v>
      </c>
      <c r="I89" s="76">
        <v>8.6553579375459808E-2</v>
      </c>
      <c r="J89" s="380">
        <v>5.6965805193093605E-2</v>
      </c>
    </row>
    <row r="90" spans="1:10" x14ac:dyDescent="0.25">
      <c r="A90" s="35"/>
      <c r="B90" s="30">
        <v>911</v>
      </c>
      <c r="C90" s="5" t="s">
        <v>15</v>
      </c>
      <c r="D90" s="167" t="s">
        <v>61</v>
      </c>
      <c r="E90" s="149">
        <v>1.00003</v>
      </c>
      <c r="F90" s="150">
        <v>1.00003</v>
      </c>
      <c r="G90" s="371">
        <v>1.00003</v>
      </c>
      <c r="H90" s="99">
        <v>1</v>
      </c>
      <c r="I90" s="76">
        <v>1</v>
      </c>
      <c r="J90" s="380">
        <v>1</v>
      </c>
    </row>
    <row r="91" spans="1:10" x14ac:dyDescent="0.25">
      <c r="A91" s="35"/>
      <c r="B91" s="30">
        <v>911</v>
      </c>
      <c r="C91" s="5" t="s">
        <v>15</v>
      </c>
      <c r="D91" s="167" t="s">
        <v>62</v>
      </c>
      <c r="E91" s="149">
        <v>2.9120602534818336</v>
      </c>
      <c r="F91" s="150">
        <v>3.2764958860988873</v>
      </c>
      <c r="G91" s="372">
        <v>3.4455888116998468</v>
      </c>
      <c r="H91" s="99">
        <v>0.77737030396948081</v>
      </c>
      <c r="I91" s="76">
        <v>0.81247790228403838</v>
      </c>
      <c r="J91" s="381">
        <v>0.88776378741107043</v>
      </c>
    </row>
    <row r="92" spans="1:10" x14ac:dyDescent="0.25">
      <c r="A92" s="35"/>
      <c r="B92" s="30">
        <v>911</v>
      </c>
      <c r="C92" s="5" t="s">
        <v>15</v>
      </c>
      <c r="D92" s="169" t="s">
        <v>31</v>
      </c>
      <c r="E92" s="149">
        <v>8.9731123186427411</v>
      </c>
      <c r="F92" s="150">
        <v>8.9942348443700322</v>
      </c>
      <c r="G92" s="371">
        <v>9.5773911697957015</v>
      </c>
      <c r="H92" s="99">
        <v>0.1712239433192059</v>
      </c>
      <c r="I92" s="76">
        <v>0.1697879507761835</v>
      </c>
      <c r="J92" s="380">
        <v>0.18347928513619291</v>
      </c>
    </row>
    <row r="93" spans="1:10" ht="15.75" thickBot="1" x14ac:dyDescent="0.3">
      <c r="A93" s="35"/>
      <c r="B93" s="31"/>
      <c r="C93" s="7"/>
      <c r="D93" s="174" t="s">
        <v>146</v>
      </c>
      <c r="E93" s="158">
        <v>7.6301608552830347</v>
      </c>
      <c r="F93" s="159">
        <v>7.8097825361873578</v>
      </c>
      <c r="G93" s="373">
        <v>8.4518694885616785</v>
      </c>
      <c r="H93" s="160">
        <v>0.15470014665351983</v>
      </c>
      <c r="I93" s="161">
        <v>0.14742854681595227</v>
      </c>
      <c r="J93" s="382">
        <v>0.17250191829833739</v>
      </c>
    </row>
    <row r="94" spans="1:10" x14ac:dyDescent="0.25">
      <c r="A94" s="35"/>
      <c r="B94" s="170">
        <v>912</v>
      </c>
      <c r="C94" s="171" t="s">
        <v>16</v>
      </c>
      <c r="D94" s="163" t="s">
        <v>58</v>
      </c>
      <c r="E94" s="164">
        <v>2.4297038197483571</v>
      </c>
      <c r="F94" s="165">
        <v>2.1257806451734527</v>
      </c>
      <c r="G94" s="370">
        <v>1.9817023854629221</v>
      </c>
      <c r="H94" s="172">
        <v>0.10840992423089209</v>
      </c>
      <c r="I94" s="173">
        <v>0.10464047391241942</v>
      </c>
      <c r="J94" s="380">
        <v>0.10440546517001216</v>
      </c>
    </row>
    <row r="95" spans="1:10" x14ac:dyDescent="0.25">
      <c r="A95" s="35"/>
      <c r="B95" s="30">
        <v>912</v>
      </c>
      <c r="C95" s="5" t="s">
        <v>16</v>
      </c>
      <c r="D95" s="167" t="s">
        <v>59</v>
      </c>
      <c r="E95" s="149">
        <v>3.1148652626010152</v>
      </c>
      <c r="F95" s="150">
        <v>2.94386083832477</v>
      </c>
      <c r="G95" s="371">
        <v>2.8318042768035498</v>
      </c>
      <c r="H95" s="99">
        <v>7.7762724868846569E-2</v>
      </c>
      <c r="I95" s="76">
        <v>7.2227874955585858E-2</v>
      </c>
      <c r="J95" s="380">
        <v>6.6921284703425107E-2</v>
      </c>
    </row>
    <row r="96" spans="1:10" x14ac:dyDescent="0.25">
      <c r="A96" s="35"/>
      <c r="B96" s="30">
        <v>912</v>
      </c>
      <c r="C96" s="5" t="s">
        <v>16</v>
      </c>
      <c r="D96" s="167" t="s">
        <v>60</v>
      </c>
      <c r="E96" s="149">
        <v>2.8991345681310163E-2</v>
      </c>
      <c r="F96" s="150">
        <v>5.9065646255314526E-2</v>
      </c>
      <c r="G96" s="371">
        <v>4.3191388447762165E-2</v>
      </c>
      <c r="H96" s="99">
        <v>8.4961303757905698E-3</v>
      </c>
      <c r="I96" s="76">
        <v>2.4136109683071002E-2</v>
      </c>
      <c r="J96" s="380">
        <v>1.61960823344116E-2</v>
      </c>
    </row>
    <row r="97" spans="1:10" x14ac:dyDescent="0.25">
      <c r="A97" s="35"/>
      <c r="B97" s="30">
        <v>912</v>
      </c>
      <c r="C97" s="5" t="s">
        <v>16</v>
      </c>
      <c r="D97" s="167" t="s">
        <v>61</v>
      </c>
      <c r="E97" s="149">
        <v>0.41323171339694648</v>
      </c>
      <c r="F97" s="150">
        <v>0.41235043246183611</v>
      </c>
      <c r="G97" s="371">
        <v>0.47749769632335176</v>
      </c>
      <c r="H97" s="99">
        <v>0.38312569619031173</v>
      </c>
      <c r="I97" s="76">
        <v>0.38530581715567902</v>
      </c>
      <c r="J97" s="380">
        <v>0.44007787464250003</v>
      </c>
    </row>
    <row r="98" spans="1:10" x14ac:dyDescent="0.25">
      <c r="A98" s="35"/>
      <c r="B98" s="30">
        <v>912</v>
      </c>
      <c r="C98" s="5" t="s">
        <v>16</v>
      </c>
      <c r="D98" s="167" t="s">
        <v>62</v>
      </c>
      <c r="E98" s="149">
        <v>4.1776632905634692</v>
      </c>
      <c r="F98" s="150">
        <v>3.473409267483067</v>
      </c>
      <c r="G98" s="372">
        <v>3.9913108144979956</v>
      </c>
      <c r="H98" s="99">
        <v>0.98948458585701515</v>
      </c>
      <c r="I98" s="76">
        <v>0.81201283625902498</v>
      </c>
      <c r="J98" s="381">
        <v>0.99549327190188897</v>
      </c>
    </row>
    <row r="99" spans="1:10" x14ac:dyDescent="0.25">
      <c r="A99" s="35"/>
      <c r="B99" s="30">
        <v>912</v>
      </c>
      <c r="C99" s="5" t="s">
        <v>16</v>
      </c>
      <c r="D99" s="169" t="s">
        <v>31</v>
      </c>
      <c r="E99" s="149">
        <v>10.164455431991097</v>
      </c>
      <c r="F99" s="150">
        <v>9.0144668296984403</v>
      </c>
      <c r="G99" s="371">
        <v>9.3255065615355814</v>
      </c>
      <c r="H99" s="99">
        <v>0.14279701061293751</v>
      </c>
      <c r="I99" s="76">
        <v>0.13089493038124608</v>
      </c>
      <c r="J99" s="380">
        <v>0.13503979455858406</v>
      </c>
    </row>
    <row r="100" spans="1:10" ht="15.75" thickBot="1" x14ac:dyDescent="0.3">
      <c r="A100" s="35"/>
      <c r="B100" s="31"/>
      <c r="C100" s="7"/>
      <c r="D100" s="174" t="s">
        <v>146</v>
      </c>
      <c r="E100" s="158">
        <v>9.7222323729128401</v>
      </c>
      <c r="F100" s="159">
        <v>8.5430507509812905</v>
      </c>
      <c r="G100" s="373">
        <v>8.804817476764466</v>
      </c>
      <c r="H100" s="160">
        <v>0.14578187152208022</v>
      </c>
      <c r="I100" s="161">
        <v>0.12404971413384817</v>
      </c>
      <c r="J100" s="382">
        <v>0.13482472234052098</v>
      </c>
    </row>
    <row r="101" spans="1:10" x14ac:dyDescent="0.25">
      <c r="A101" s="35"/>
      <c r="B101" s="170">
        <v>913</v>
      </c>
      <c r="C101" s="171" t="s">
        <v>17</v>
      </c>
      <c r="D101" s="163" t="s">
        <v>58</v>
      </c>
      <c r="E101" s="164">
        <v>1.0754613666296238</v>
      </c>
      <c r="F101" s="165">
        <v>0.94240413364314191</v>
      </c>
      <c r="G101" s="370">
        <v>0.799954083756655</v>
      </c>
      <c r="H101" s="172">
        <v>0.10961422830845806</v>
      </c>
      <c r="I101" s="173">
        <v>9.3885339012170166E-2</v>
      </c>
      <c r="J101" s="380">
        <v>7.7017674044098511E-2</v>
      </c>
    </row>
    <row r="102" spans="1:10" x14ac:dyDescent="0.25">
      <c r="A102" s="35"/>
      <c r="B102" s="30">
        <v>913</v>
      </c>
      <c r="C102" s="5" t="s">
        <v>17</v>
      </c>
      <c r="D102" s="167" t="s">
        <v>59</v>
      </c>
      <c r="E102" s="149">
        <v>3.1532691469402194</v>
      </c>
      <c r="F102" s="150">
        <v>2.5736370677060956</v>
      </c>
      <c r="G102" s="371">
        <v>2.1668093192482378</v>
      </c>
      <c r="H102" s="99">
        <v>0.15693574629145748</v>
      </c>
      <c r="I102" s="76">
        <v>0.13524736930450745</v>
      </c>
      <c r="J102" s="380">
        <v>0.1113776223461696</v>
      </c>
    </row>
    <row r="103" spans="1:10" x14ac:dyDescent="0.25">
      <c r="A103" s="35"/>
      <c r="B103" s="30">
        <v>913</v>
      </c>
      <c r="C103" s="5" t="s">
        <v>17</v>
      </c>
      <c r="D103" s="167" t="s">
        <v>60</v>
      </c>
      <c r="E103" s="149">
        <v>0.48637010669353237</v>
      </c>
      <c r="F103" s="150">
        <v>0.59896899050847374</v>
      </c>
      <c r="G103" s="371">
        <v>6.9049863702705785E-2</v>
      </c>
      <c r="H103" s="99">
        <v>0.24317532633371283</v>
      </c>
      <c r="I103" s="76">
        <v>0.30013278206349403</v>
      </c>
      <c r="J103" s="380">
        <v>5.5906746636039305E-2</v>
      </c>
    </row>
    <row r="104" spans="1:10" x14ac:dyDescent="0.25">
      <c r="A104" s="35"/>
      <c r="B104" s="30">
        <v>913</v>
      </c>
      <c r="C104" s="5" t="s">
        <v>17</v>
      </c>
      <c r="D104" s="167" t="s">
        <v>61</v>
      </c>
      <c r="E104" s="149">
        <v>0.65352007306999726</v>
      </c>
      <c r="F104" s="150">
        <v>0.54988224520330897</v>
      </c>
      <c r="G104" s="371">
        <v>0.41323030879732359</v>
      </c>
      <c r="H104" s="99">
        <v>0.65350046805595563</v>
      </c>
      <c r="I104" s="76">
        <v>0.54986574923083209</v>
      </c>
      <c r="J104" s="380">
        <v>0.4132179122599558</v>
      </c>
    </row>
    <row r="105" spans="1:10" x14ac:dyDescent="0.25">
      <c r="A105" s="35"/>
      <c r="B105" s="30">
        <v>913</v>
      </c>
      <c r="C105" s="5" t="s">
        <v>17</v>
      </c>
      <c r="D105" s="167" t="s">
        <v>62</v>
      </c>
      <c r="E105" s="149">
        <v>2.4297560221104177</v>
      </c>
      <c r="F105" s="154">
        <v>1.9992936181500358</v>
      </c>
      <c r="G105" s="372">
        <v>2.658355269776171</v>
      </c>
      <c r="H105" s="99">
        <v>0.87617502978948691</v>
      </c>
      <c r="I105" s="76">
        <v>0.67750158189822907</v>
      </c>
      <c r="J105" s="381">
        <v>0.71020909891270001</v>
      </c>
    </row>
    <row r="106" spans="1:10" x14ac:dyDescent="0.25">
      <c r="A106" s="35"/>
      <c r="B106" s="30">
        <v>913</v>
      </c>
      <c r="C106" s="5" t="s">
        <v>17</v>
      </c>
      <c r="D106" s="169" t="s">
        <v>31</v>
      </c>
      <c r="E106" s="149">
        <v>7.7983767154437906</v>
      </c>
      <c r="F106" s="150">
        <v>6.6641860552110561</v>
      </c>
      <c r="G106" s="371">
        <v>6.107398845281093</v>
      </c>
      <c r="H106" s="99">
        <v>0.21858078789112501</v>
      </c>
      <c r="I106" s="76">
        <v>0.19033124981681573</v>
      </c>
      <c r="J106" s="380">
        <v>0.17050519355782862</v>
      </c>
    </row>
    <row r="107" spans="1:10" ht="15.75" thickBot="1" x14ac:dyDescent="0.3">
      <c r="A107" s="35"/>
      <c r="B107" s="31"/>
      <c r="C107" s="7"/>
      <c r="D107" s="174" t="s">
        <v>146</v>
      </c>
      <c r="E107" s="158">
        <v>6.6584865356802609</v>
      </c>
      <c r="F107" s="159">
        <v>5.5153348194992731</v>
      </c>
      <c r="G107" s="373">
        <v>5.6251186727810643</v>
      </c>
      <c r="H107" s="160">
        <v>0.20376545414006464</v>
      </c>
      <c r="I107" s="161">
        <v>0.1575196971778203</v>
      </c>
      <c r="J107" s="382">
        <v>0.16749245921029984</v>
      </c>
    </row>
    <row r="108" spans="1:10" x14ac:dyDescent="0.25">
      <c r="A108" s="35"/>
      <c r="B108" s="170">
        <v>914</v>
      </c>
      <c r="C108" s="171" t="s">
        <v>18</v>
      </c>
      <c r="D108" s="163" t="s">
        <v>58</v>
      </c>
      <c r="E108" s="164">
        <v>0.93240342976564095</v>
      </c>
      <c r="F108" s="165">
        <v>0.83393958758282583</v>
      </c>
      <c r="G108" s="370">
        <v>0.98321588795444248</v>
      </c>
      <c r="H108" s="172">
        <v>6.8739364920024873E-2</v>
      </c>
      <c r="I108" s="173">
        <v>6.5980774593095079E-2</v>
      </c>
      <c r="J108" s="380">
        <v>7.7673857856802003E-2</v>
      </c>
    </row>
    <row r="109" spans="1:10" x14ac:dyDescent="0.25">
      <c r="A109" s="35"/>
      <c r="B109" s="30">
        <v>914</v>
      </c>
      <c r="C109" s="5" t="s">
        <v>18</v>
      </c>
      <c r="D109" s="167" t="s">
        <v>59</v>
      </c>
      <c r="E109" s="149">
        <v>3.9095049560896045</v>
      </c>
      <c r="F109" s="150">
        <v>4.2981128759411984</v>
      </c>
      <c r="G109" s="371">
        <v>3.9882567143449941</v>
      </c>
      <c r="H109" s="99">
        <v>0.13708172353846082</v>
      </c>
      <c r="I109" s="76">
        <v>0.14406079473823885</v>
      </c>
      <c r="J109" s="380">
        <v>0.13076075745686677</v>
      </c>
    </row>
    <row r="110" spans="1:10" x14ac:dyDescent="0.25">
      <c r="A110" s="35"/>
      <c r="B110" s="30">
        <v>914</v>
      </c>
      <c r="C110" s="5" t="s">
        <v>18</v>
      </c>
      <c r="D110" s="167" t="s">
        <v>60</v>
      </c>
      <c r="E110" s="149">
        <v>9.4227523025344928E-2</v>
      </c>
      <c r="F110" s="150">
        <v>0.16276122156059983</v>
      </c>
      <c r="G110" s="371">
        <v>0.54929032311078441</v>
      </c>
      <c r="H110" s="99">
        <v>8.0337218028258953E-2</v>
      </c>
      <c r="I110" s="76">
        <v>0.13787131335976199</v>
      </c>
      <c r="J110" s="380">
        <v>0.41195023444812423</v>
      </c>
    </row>
    <row r="111" spans="1:10" x14ac:dyDescent="0.25">
      <c r="A111" s="35"/>
      <c r="B111" s="30">
        <v>914</v>
      </c>
      <c r="C111" s="5" t="s">
        <v>18</v>
      </c>
      <c r="D111" s="167" t="s">
        <v>61</v>
      </c>
      <c r="E111" s="149">
        <v>0</v>
      </c>
      <c r="F111" s="150">
        <v>0.27914</v>
      </c>
      <c r="G111" s="371">
        <v>0.4551</v>
      </c>
      <c r="H111" s="99">
        <v>0</v>
      </c>
      <c r="I111" s="76">
        <v>1</v>
      </c>
      <c r="J111" s="380">
        <v>1</v>
      </c>
    </row>
    <row r="112" spans="1:10" x14ac:dyDescent="0.25">
      <c r="A112" s="35"/>
      <c r="B112" s="30">
        <v>914</v>
      </c>
      <c r="C112" s="5" t="s">
        <v>18</v>
      </c>
      <c r="D112" s="167" t="s">
        <v>62</v>
      </c>
      <c r="E112" s="149">
        <v>3.1706100000000004</v>
      </c>
      <c r="F112" s="150">
        <v>2.9202391944395778</v>
      </c>
      <c r="G112" s="372">
        <v>2.4701302311954945</v>
      </c>
      <c r="H112" s="99">
        <v>1.0000000000000002</v>
      </c>
      <c r="I112" s="76">
        <v>0.99096974547044403</v>
      </c>
      <c r="J112" s="381">
        <v>0.99568702055178882</v>
      </c>
    </row>
    <row r="113" spans="1:10" x14ac:dyDescent="0.25">
      <c r="A113" s="35"/>
      <c r="B113" s="30">
        <v>914</v>
      </c>
      <c r="C113" s="5" t="s">
        <v>18</v>
      </c>
      <c r="D113" s="169" t="s">
        <v>31</v>
      </c>
      <c r="E113" s="149">
        <v>8.1067459088805904</v>
      </c>
      <c r="F113" s="150">
        <v>8.494192879524201</v>
      </c>
      <c r="G113" s="371">
        <v>8.4459931566057147</v>
      </c>
      <c r="H113" s="99">
        <v>0.17461139097464495</v>
      </c>
      <c r="I113" s="76">
        <v>0.18118602436728612</v>
      </c>
      <c r="J113" s="380">
        <v>0.17808035205805084</v>
      </c>
    </row>
    <row r="114" spans="1:10" ht="15.75" thickBot="1" x14ac:dyDescent="0.3">
      <c r="A114" s="35"/>
      <c r="B114" s="31"/>
      <c r="C114" s="7"/>
      <c r="D114" s="174" t="s">
        <v>146</v>
      </c>
      <c r="E114" s="158">
        <v>8.0125183858552447</v>
      </c>
      <c r="F114" s="159">
        <v>8.0522916579636021</v>
      </c>
      <c r="G114" s="373">
        <v>7.4416028334949305</v>
      </c>
      <c r="H114" s="160">
        <v>0.17705477837665604</v>
      </c>
      <c r="I114" s="161">
        <v>0.17176001690157183</v>
      </c>
      <c r="J114" s="382">
        <v>0.16305180454419813</v>
      </c>
    </row>
    <row r="115" spans="1:10" x14ac:dyDescent="0.25">
      <c r="A115" s="35"/>
      <c r="B115" s="170">
        <v>915</v>
      </c>
      <c r="C115" s="171" t="s">
        <v>19</v>
      </c>
      <c r="D115" s="163" t="s">
        <v>58</v>
      </c>
      <c r="E115" s="164">
        <v>1.6014090247756423</v>
      </c>
      <c r="F115" s="165">
        <v>1.2242637882678011</v>
      </c>
      <c r="G115" s="370">
        <v>1.3056965343911024</v>
      </c>
      <c r="H115" s="172">
        <v>9.3062486148833029E-2</v>
      </c>
      <c r="I115" s="173">
        <v>8.1752805024029818E-2</v>
      </c>
      <c r="J115" s="380">
        <v>7.8723285103075663E-2</v>
      </c>
    </row>
    <row r="116" spans="1:10" x14ac:dyDescent="0.25">
      <c r="A116" s="35"/>
      <c r="B116" s="30">
        <v>915</v>
      </c>
      <c r="C116" s="5" t="s">
        <v>19</v>
      </c>
      <c r="D116" s="167" t="s">
        <v>59</v>
      </c>
      <c r="E116" s="149">
        <v>5.497724433346427</v>
      </c>
      <c r="F116" s="150">
        <v>5.3361683677727552</v>
      </c>
      <c r="G116" s="371">
        <v>5.0350274013738776</v>
      </c>
      <c r="H116" s="99">
        <v>0.17070163607140604</v>
      </c>
      <c r="I116" s="76">
        <v>0.15631498372959871</v>
      </c>
      <c r="J116" s="380">
        <v>0.14644442722722664</v>
      </c>
    </row>
    <row r="117" spans="1:10" x14ac:dyDescent="0.25">
      <c r="A117" s="35"/>
      <c r="B117" s="30">
        <v>915</v>
      </c>
      <c r="C117" s="5" t="s">
        <v>19</v>
      </c>
      <c r="D117" s="167" t="s">
        <v>60</v>
      </c>
      <c r="E117" s="149">
        <v>0.3273331001466071</v>
      </c>
      <c r="F117" s="150">
        <v>0.43014721930602207</v>
      </c>
      <c r="G117" s="371">
        <v>0.4471905150411159</v>
      </c>
      <c r="H117" s="99">
        <v>7.7681398490813985E-2</v>
      </c>
      <c r="I117" s="76">
        <v>0.1318204359942822</v>
      </c>
      <c r="J117" s="380">
        <v>0.22407702312026653</v>
      </c>
    </row>
    <row r="118" spans="1:10" x14ac:dyDescent="0.25">
      <c r="A118" s="35"/>
      <c r="B118" s="30">
        <v>915</v>
      </c>
      <c r="C118" s="5" t="s">
        <v>19</v>
      </c>
      <c r="D118" s="167" t="s">
        <v>61</v>
      </c>
      <c r="E118" s="149">
        <v>1.9663176901174968</v>
      </c>
      <c r="F118" s="150">
        <v>1.7550701232559573</v>
      </c>
      <c r="G118" s="371">
        <v>1.0982326852816742</v>
      </c>
      <c r="H118" s="99">
        <v>0.60871808774448399</v>
      </c>
      <c r="I118" s="76">
        <v>0.49261254505076296</v>
      </c>
      <c r="J118" s="380">
        <v>0.41319719223958634</v>
      </c>
    </row>
    <row r="119" spans="1:10" x14ac:dyDescent="0.25">
      <c r="A119" s="35"/>
      <c r="B119" s="30">
        <v>915</v>
      </c>
      <c r="C119" s="5" t="s">
        <v>19</v>
      </c>
      <c r="D119" s="167" t="s">
        <v>62</v>
      </c>
      <c r="E119" s="149">
        <v>2.2634682144240754</v>
      </c>
      <c r="F119" s="150">
        <v>3.0049341107995127</v>
      </c>
      <c r="G119" s="372">
        <v>2.6522977708350948</v>
      </c>
      <c r="H119" s="99">
        <v>0.94058002810105934</v>
      </c>
      <c r="I119" s="76">
        <v>0.94096500685761297</v>
      </c>
      <c r="J119" s="381">
        <v>0.88882484235689574</v>
      </c>
    </row>
    <row r="120" spans="1:10" x14ac:dyDescent="0.25">
      <c r="A120" s="35"/>
      <c r="B120" s="30">
        <v>915</v>
      </c>
      <c r="C120" s="5" t="s">
        <v>19</v>
      </c>
      <c r="D120" s="169" t="s">
        <v>31</v>
      </c>
      <c r="E120" s="149">
        <v>11.656252462810247</v>
      </c>
      <c r="F120" s="150">
        <v>11.750583609402048</v>
      </c>
      <c r="G120" s="371">
        <v>10.538444906922864</v>
      </c>
      <c r="H120" s="99">
        <v>0.19668010735521851</v>
      </c>
      <c r="I120" s="76">
        <v>0.19871838267508754</v>
      </c>
      <c r="J120" s="380">
        <v>0.17982046537583268</v>
      </c>
    </row>
    <row r="121" spans="1:10" ht="15.75" thickBot="1" x14ac:dyDescent="0.3">
      <c r="A121" s="35"/>
      <c r="B121" s="31"/>
      <c r="C121" s="7"/>
      <c r="D121" s="174" t="s">
        <v>146</v>
      </c>
      <c r="E121" s="158">
        <v>9.362601672546143</v>
      </c>
      <c r="F121" s="159">
        <v>9.5653662668400692</v>
      </c>
      <c r="G121" s="373">
        <v>8.9930217066000733</v>
      </c>
      <c r="H121" s="160">
        <v>0.18067203037353102</v>
      </c>
      <c r="I121" s="161">
        <v>0.16176337937125024</v>
      </c>
      <c r="J121" s="382">
        <v>0.16668628368888055</v>
      </c>
    </row>
    <row r="122" spans="1:10" x14ac:dyDescent="0.25">
      <c r="A122" s="35"/>
      <c r="B122" s="170">
        <v>916</v>
      </c>
      <c r="C122" s="171" t="s">
        <v>20</v>
      </c>
      <c r="D122" s="163" t="s">
        <v>58</v>
      </c>
      <c r="E122" s="164">
        <v>1.0514609725567345</v>
      </c>
      <c r="F122" s="165">
        <v>1.5934523624158827</v>
      </c>
      <c r="G122" s="370">
        <v>0.94679901028936431</v>
      </c>
      <c r="H122" s="172">
        <v>8.3977810550267526E-2</v>
      </c>
      <c r="I122" s="173">
        <v>0.12915405515459499</v>
      </c>
      <c r="J122" s="380">
        <v>8.4206693522122442E-2</v>
      </c>
    </row>
    <row r="123" spans="1:10" x14ac:dyDescent="0.25">
      <c r="A123" s="35"/>
      <c r="B123" s="30">
        <v>916</v>
      </c>
      <c r="C123" s="5" t="s">
        <v>20</v>
      </c>
      <c r="D123" s="167" t="s">
        <v>59</v>
      </c>
      <c r="E123" s="149">
        <v>3.3994620214902591</v>
      </c>
      <c r="F123" s="150">
        <v>3.4197612211299093</v>
      </c>
      <c r="G123" s="371">
        <v>3.2181225926307642</v>
      </c>
      <c r="H123" s="99">
        <v>0.13417537845379687</v>
      </c>
      <c r="I123" s="76">
        <v>0.13634791804239796</v>
      </c>
      <c r="J123" s="380">
        <v>0.1353203641245137</v>
      </c>
    </row>
    <row r="124" spans="1:10" x14ac:dyDescent="0.25">
      <c r="A124" s="35"/>
      <c r="B124" s="30">
        <v>916</v>
      </c>
      <c r="C124" s="5" t="s">
        <v>20</v>
      </c>
      <c r="D124" s="167" t="s">
        <v>60</v>
      </c>
      <c r="E124" s="149">
        <v>0.41114479845986246</v>
      </c>
      <c r="F124" s="150">
        <v>0.18961247059562819</v>
      </c>
      <c r="G124" s="371">
        <v>0.12030046198162997</v>
      </c>
      <c r="H124" s="99">
        <v>0.13188750796655616</v>
      </c>
      <c r="I124" s="76">
        <v>7.2160199795874722E-2</v>
      </c>
      <c r="J124" s="380">
        <v>6.014782507781187E-2</v>
      </c>
    </row>
    <row r="125" spans="1:10" x14ac:dyDescent="0.25">
      <c r="A125" s="35"/>
      <c r="B125" s="30">
        <v>916</v>
      </c>
      <c r="C125" s="5" t="s">
        <v>20</v>
      </c>
      <c r="D125" s="167" t="s">
        <v>61</v>
      </c>
      <c r="E125" s="149">
        <v>0.63132917417290857</v>
      </c>
      <c r="F125" s="150">
        <v>0</v>
      </c>
      <c r="G125" s="371">
        <v>1.3695976570129893E-3</v>
      </c>
      <c r="H125" s="99">
        <v>0.2381799015229939</v>
      </c>
      <c r="I125" s="76">
        <v>0</v>
      </c>
      <c r="J125" s="380">
        <v>5.8490071148791607E-4</v>
      </c>
    </row>
    <row r="126" spans="1:10" x14ac:dyDescent="0.25">
      <c r="A126" s="35"/>
      <c r="B126" s="30">
        <v>916</v>
      </c>
      <c r="C126" s="5" t="s">
        <v>20</v>
      </c>
      <c r="D126" s="167" t="s">
        <v>62</v>
      </c>
      <c r="E126" s="149">
        <v>2.431918881757174</v>
      </c>
      <c r="F126" s="150">
        <v>1.4688001367517838</v>
      </c>
      <c r="G126" s="372">
        <v>2.3855199961994624</v>
      </c>
      <c r="H126" s="99">
        <v>0.94705316516238058</v>
      </c>
      <c r="I126" s="76">
        <v>0.93117032576490222</v>
      </c>
      <c r="J126" s="381">
        <v>0.88403014912189271</v>
      </c>
    </row>
    <row r="127" spans="1:10" x14ac:dyDescent="0.25">
      <c r="A127" s="35"/>
      <c r="B127" s="30">
        <v>916</v>
      </c>
      <c r="C127" s="5" t="s">
        <v>20</v>
      </c>
      <c r="D127" s="169" t="s">
        <v>31</v>
      </c>
      <c r="E127" s="149">
        <v>7.9253158484369379</v>
      </c>
      <c r="F127" s="150">
        <v>6.6716261908932033</v>
      </c>
      <c r="G127" s="371">
        <v>6.6721116587582348</v>
      </c>
      <c r="H127" s="99">
        <v>0.17157122559833621</v>
      </c>
      <c r="I127" s="76">
        <v>0.1519957668195337</v>
      </c>
      <c r="J127" s="380">
        <v>0.1586128562877519</v>
      </c>
    </row>
    <row r="128" spans="1:10" ht="15.75" thickBot="1" x14ac:dyDescent="0.3">
      <c r="A128" s="35"/>
      <c r="B128" s="31"/>
      <c r="C128" s="7"/>
      <c r="D128" s="174" t="s">
        <v>146</v>
      </c>
      <c r="E128" s="158">
        <v>6.882841875804167</v>
      </c>
      <c r="F128" s="159">
        <v>6.4820137202975756</v>
      </c>
      <c r="G128" s="373">
        <v>6.5504415991195915</v>
      </c>
      <c r="H128" s="160">
        <v>0.17026395045692955</v>
      </c>
      <c r="I128" s="161">
        <v>0.14767593653496702</v>
      </c>
      <c r="J128" s="382">
        <v>0.17364251455369703</v>
      </c>
    </row>
    <row r="129" spans="1:10" x14ac:dyDescent="0.25">
      <c r="A129" s="35"/>
      <c r="B129" s="170">
        <v>917</v>
      </c>
      <c r="C129" s="171" t="s">
        <v>21</v>
      </c>
      <c r="D129" s="163" t="s">
        <v>58</v>
      </c>
      <c r="E129" s="164">
        <v>1.3045855015854337</v>
      </c>
      <c r="F129" s="165">
        <v>1.1503997452098149</v>
      </c>
      <c r="G129" s="370">
        <v>1.1997779051039352</v>
      </c>
      <c r="H129" s="172">
        <v>7.0160694923722858E-2</v>
      </c>
      <c r="I129" s="173">
        <v>6.0573465362691328E-2</v>
      </c>
      <c r="J129" s="380">
        <v>6.1205695076158327E-2</v>
      </c>
    </row>
    <row r="130" spans="1:10" x14ac:dyDescent="0.25">
      <c r="A130" s="35"/>
      <c r="B130" s="30">
        <v>917</v>
      </c>
      <c r="C130" s="5" t="s">
        <v>21</v>
      </c>
      <c r="D130" s="167" t="s">
        <v>59</v>
      </c>
      <c r="E130" s="149">
        <v>4.9922964330028599</v>
      </c>
      <c r="F130" s="150">
        <v>5.0528397870907735</v>
      </c>
      <c r="G130" s="371">
        <v>4.9170690664436307</v>
      </c>
      <c r="H130" s="99">
        <v>0.13694160064590408</v>
      </c>
      <c r="I130" s="76">
        <v>0.13818799214359462</v>
      </c>
      <c r="J130" s="380">
        <v>0.12989336230846163</v>
      </c>
    </row>
    <row r="131" spans="1:10" x14ac:dyDescent="0.25">
      <c r="A131" s="35"/>
      <c r="B131" s="30">
        <v>917</v>
      </c>
      <c r="C131" s="5" t="s">
        <v>21</v>
      </c>
      <c r="D131" s="167" t="s">
        <v>60</v>
      </c>
      <c r="E131" s="149">
        <v>0.26926284016886753</v>
      </c>
      <c r="F131" s="150">
        <v>9.3379669261466569E-2</v>
      </c>
      <c r="G131" s="371">
        <v>2.8968622550112531E-2</v>
      </c>
      <c r="H131" s="99">
        <v>6.7687313392743045E-2</v>
      </c>
      <c r="I131" s="76">
        <v>2.7457824908395153E-2</v>
      </c>
      <c r="J131" s="380">
        <v>1.2461605739456399E-2</v>
      </c>
    </row>
    <row r="132" spans="1:10" x14ac:dyDescent="0.25">
      <c r="A132" s="35"/>
      <c r="B132" s="30">
        <v>917</v>
      </c>
      <c r="C132" s="5" t="s">
        <v>21</v>
      </c>
      <c r="D132" s="167" t="s">
        <v>61</v>
      </c>
      <c r="E132" s="149">
        <v>0.63256000000000001</v>
      </c>
      <c r="F132" s="150">
        <v>0</v>
      </c>
      <c r="G132" s="371">
        <v>0.43682180000000004</v>
      </c>
      <c r="H132" s="99">
        <v>1</v>
      </c>
      <c r="I132" s="76">
        <v>0</v>
      </c>
      <c r="J132" s="380">
        <v>0.34</v>
      </c>
    </row>
    <row r="133" spans="1:10" x14ac:dyDescent="0.25">
      <c r="A133" s="35"/>
      <c r="B133" s="30">
        <v>917</v>
      </c>
      <c r="C133" s="5" t="s">
        <v>21</v>
      </c>
      <c r="D133" s="167" t="s">
        <v>62</v>
      </c>
      <c r="E133" s="149">
        <v>2.3052999999999977</v>
      </c>
      <c r="F133" s="150">
        <v>2.1637166550951714</v>
      </c>
      <c r="G133" s="372">
        <v>2.0510190828169268</v>
      </c>
      <c r="H133" s="99">
        <v>0.999999999999999</v>
      </c>
      <c r="I133" s="76">
        <v>0.87484045619571316</v>
      </c>
      <c r="J133" s="381">
        <v>0.9300703703545331</v>
      </c>
    </row>
    <row r="134" spans="1:10" x14ac:dyDescent="0.25">
      <c r="A134" s="35"/>
      <c r="B134" s="30">
        <v>917</v>
      </c>
      <c r="C134" s="5" t="s">
        <v>21</v>
      </c>
      <c r="D134" s="169" t="s">
        <v>31</v>
      </c>
      <c r="E134" s="149">
        <v>9.5040047747571581</v>
      </c>
      <c r="F134" s="150">
        <v>8.4603358566572258</v>
      </c>
      <c r="G134" s="371">
        <v>8.6336564769146058</v>
      </c>
      <c r="H134" s="99">
        <v>0.15337497847211484</v>
      </c>
      <c r="I134" s="76">
        <v>0.13498915353604451</v>
      </c>
      <c r="J134" s="380">
        <v>0.13645372585198631</v>
      </c>
    </row>
    <row r="135" spans="1:10" ht="15.75" thickBot="1" x14ac:dyDescent="0.3">
      <c r="A135" s="35"/>
      <c r="B135" s="31"/>
      <c r="C135" s="7"/>
      <c r="D135" s="174" t="s">
        <v>146</v>
      </c>
      <c r="E135" s="158">
        <v>8.6021819345882911</v>
      </c>
      <c r="F135" s="159">
        <v>8.3669561873957594</v>
      </c>
      <c r="G135" s="373">
        <v>8.1678660543644934</v>
      </c>
      <c r="H135" s="160">
        <v>0.14998082884864847</v>
      </c>
      <c r="I135" s="161">
        <v>0.13349923130072777</v>
      </c>
      <c r="J135" s="382">
        <v>0.13690167479963039</v>
      </c>
    </row>
    <row r="136" spans="1:10" x14ac:dyDescent="0.25">
      <c r="A136" s="35"/>
      <c r="B136" s="170">
        <v>918</v>
      </c>
      <c r="C136" s="171" t="s">
        <v>22</v>
      </c>
      <c r="D136" s="163" t="s">
        <v>58</v>
      </c>
      <c r="E136" s="164">
        <v>1.0849472683003756</v>
      </c>
      <c r="F136" s="165">
        <v>1.5635230885043279</v>
      </c>
      <c r="G136" s="370">
        <v>1.1259339984788728</v>
      </c>
      <c r="H136" s="172">
        <v>7.9478017824480246E-2</v>
      </c>
      <c r="I136" s="173">
        <v>0.11100712100018728</v>
      </c>
      <c r="J136" s="380">
        <v>8.407260823145013E-2</v>
      </c>
    </row>
    <row r="137" spans="1:10" x14ac:dyDescent="0.25">
      <c r="A137" s="35"/>
      <c r="B137" s="30">
        <v>918</v>
      </c>
      <c r="C137" s="5" t="s">
        <v>22</v>
      </c>
      <c r="D137" s="167" t="s">
        <v>59</v>
      </c>
      <c r="E137" s="149">
        <v>3.8421034035532799</v>
      </c>
      <c r="F137" s="150">
        <v>2.8299021574191721</v>
      </c>
      <c r="G137" s="371">
        <v>2.3281947451725813</v>
      </c>
      <c r="H137" s="99">
        <v>0.16693206515099213</v>
      </c>
      <c r="I137" s="76">
        <v>0.12985181502493295</v>
      </c>
      <c r="J137" s="380">
        <v>0.10715285563661014</v>
      </c>
    </row>
    <row r="138" spans="1:10" x14ac:dyDescent="0.25">
      <c r="A138" s="35"/>
      <c r="B138" s="30">
        <v>918</v>
      </c>
      <c r="C138" s="5" t="s">
        <v>22</v>
      </c>
      <c r="D138" s="167" t="s">
        <v>60</v>
      </c>
      <c r="E138" s="149">
        <v>4.0480048668656517E-2</v>
      </c>
      <c r="F138" s="150">
        <v>1.9137894930720229E-2</v>
      </c>
      <c r="G138" s="371">
        <v>2.2906742245288478E-2</v>
      </c>
      <c r="H138" s="99">
        <v>1.0257358193373398E-2</v>
      </c>
      <c r="I138" s="76">
        <v>6.9589055538175392E-3</v>
      </c>
      <c r="J138" s="380">
        <v>7.8223257382199294E-3</v>
      </c>
    </row>
    <row r="139" spans="1:10" x14ac:dyDescent="0.25">
      <c r="A139" s="35"/>
      <c r="B139" s="30">
        <v>918</v>
      </c>
      <c r="C139" s="5" t="s">
        <v>22</v>
      </c>
      <c r="D139" s="167" t="s">
        <v>61</v>
      </c>
      <c r="E139" s="149">
        <v>1.0282885408284397</v>
      </c>
      <c r="F139" s="150">
        <v>1.2734885495720252</v>
      </c>
      <c r="G139" s="371">
        <v>1.280832638428731</v>
      </c>
      <c r="H139" s="99">
        <v>0.43356419664648699</v>
      </c>
      <c r="I139" s="76">
        <v>0.46314737550080198</v>
      </c>
      <c r="J139" s="380">
        <v>0.45357351380507283</v>
      </c>
    </row>
    <row r="140" spans="1:10" x14ac:dyDescent="0.25">
      <c r="A140" s="35"/>
      <c r="B140" s="30">
        <v>918</v>
      </c>
      <c r="C140" s="5" t="s">
        <v>22</v>
      </c>
      <c r="D140" s="167" t="s">
        <v>62</v>
      </c>
      <c r="E140" s="149">
        <v>2.3698286630977181</v>
      </c>
      <c r="F140" s="150">
        <v>2.6400393454830775</v>
      </c>
      <c r="G140" s="372">
        <v>3.0729498907022195</v>
      </c>
      <c r="H140" s="99">
        <v>0.51004751384388802</v>
      </c>
      <c r="I140" s="76">
        <v>0.52054225211675698</v>
      </c>
      <c r="J140" s="381">
        <v>0.5178206842998555</v>
      </c>
    </row>
    <row r="141" spans="1:10" x14ac:dyDescent="0.25">
      <c r="A141" s="35"/>
      <c r="B141" s="30">
        <v>918</v>
      </c>
      <c r="C141" s="5" t="s">
        <v>22</v>
      </c>
      <c r="D141" s="169" t="s">
        <v>31</v>
      </c>
      <c r="E141" s="149">
        <v>8.3656479244484707</v>
      </c>
      <c r="F141" s="150">
        <v>8.3260910359093252</v>
      </c>
      <c r="G141" s="371">
        <v>7.8308180150276936</v>
      </c>
      <c r="H141" s="99">
        <v>0.17563334218846907</v>
      </c>
      <c r="I141" s="76">
        <v>0.17924965776756152</v>
      </c>
      <c r="J141" s="380">
        <v>0.16730075536043978</v>
      </c>
    </row>
    <row r="142" spans="1:10" ht="15.75" thickBot="1" x14ac:dyDescent="0.3">
      <c r="A142" s="35"/>
      <c r="B142" s="31"/>
      <c r="C142" s="7"/>
      <c r="D142" s="174" t="s">
        <v>146</v>
      </c>
      <c r="E142" s="158">
        <v>7.2968793349513748</v>
      </c>
      <c r="F142" s="159">
        <v>7.0334645914065774</v>
      </c>
      <c r="G142" s="373">
        <v>6.5270786343536749</v>
      </c>
      <c r="H142" s="160">
        <v>0.17662356422785699</v>
      </c>
      <c r="I142" s="161">
        <v>0.15142113093556872</v>
      </c>
      <c r="J142" s="382">
        <v>0.15898539540177184</v>
      </c>
    </row>
    <row r="143" spans="1:10" x14ac:dyDescent="0.25">
      <c r="A143" s="35"/>
      <c r="B143" s="170">
        <v>919</v>
      </c>
      <c r="C143" s="171" t="s">
        <v>23</v>
      </c>
      <c r="D143" s="163" t="s">
        <v>58</v>
      </c>
      <c r="E143" s="164">
        <v>0.94597298915091188</v>
      </c>
      <c r="F143" s="165">
        <v>0.91590081370944454</v>
      </c>
      <c r="G143" s="370">
        <v>1.0868997797856215</v>
      </c>
      <c r="H143" s="172">
        <v>6.9773134153442717E-2</v>
      </c>
      <c r="I143" s="173">
        <v>7.0568881740361952E-2</v>
      </c>
      <c r="J143" s="380">
        <v>8.5294873578957722E-2</v>
      </c>
    </row>
    <row r="144" spans="1:10" x14ac:dyDescent="0.25">
      <c r="A144" s="35"/>
      <c r="B144" s="30">
        <v>919</v>
      </c>
      <c r="C144" s="5" t="s">
        <v>23</v>
      </c>
      <c r="D144" s="167" t="s">
        <v>59</v>
      </c>
      <c r="E144" s="149">
        <v>3.0448272421472815</v>
      </c>
      <c r="F144" s="150">
        <v>2.9578277422519528</v>
      </c>
      <c r="G144" s="371">
        <v>2.6526406663558171</v>
      </c>
      <c r="H144" s="99">
        <v>0.12918385293280027</v>
      </c>
      <c r="I144" s="76">
        <v>0.12861457091636708</v>
      </c>
      <c r="J144" s="380">
        <v>0.11515561425396</v>
      </c>
    </row>
    <row r="145" spans="1:10" x14ac:dyDescent="0.25">
      <c r="A145" s="35"/>
      <c r="B145" s="30">
        <v>919</v>
      </c>
      <c r="C145" s="5" t="s">
        <v>23</v>
      </c>
      <c r="D145" s="167" t="s">
        <v>60</v>
      </c>
      <c r="E145" s="149">
        <v>0.26793234278753436</v>
      </c>
      <c r="F145" s="150">
        <v>8.709938575944022E-2</v>
      </c>
      <c r="G145" s="371">
        <v>0.16284297619707871</v>
      </c>
      <c r="H145" s="99">
        <v>8.42859344692371E-2</v>
      </c>
      <c r="I145" s="76">
        <v>3.153478291513797E-2</v>
      </c>
      <c r="J145" s="380">
        <v>6.6003954408118903E-2</v>
      </c>
    </row>
    <row r="146" spans="1:10" x14ac:dyDescent="0.25">
      <c r="A146" s="35"/>
      <c r="B146" s="30">
        <v>919</v>
      </c>
      <c r="C146" s="5" t="s">
        <v>23</v>
      </c>
      <c r="D146" s="167" t="s">
        <v>61</v>
      </c>
      <c r="E146" s="149">
        <v>1.6408807328568065</v>
      </c>
      <c r="F146" s="150">
        <v>1.537935171130556</v>
      </c>
      <c r="G146" s="371">
        <v>1.47059467625074</v>
      </c>
      <c r="H146" s="99">
        <v>0.37955059720689821</v>
      </c>
      <c r="I146" s="76">
        <v>0.49589376564019294</v>
      </c>
      <c r="J146" s="380">
        <v>0.57273730799667399</v>
      </c>
    </row>
    <row r="147" spans="1:10" x14ac:dyDescent="0.25">
      <c r="A147" s="35"/>
      <c r="B147" s="30">
        <v>919</v>
      </c>
      <c r="C147" s="5" t="s">
        <v>23</v>
      </c>
      <c r="D147" s="167" t="s">
        <v>62</v>
      </c>
      <c r="E147" s="149">
        <v>2.0723154527342365</v>
      </c>
      <c r="F147" s="150">
        <v>1.8080546415573255</v>
      </c>
      <c r="G147" s="372">
        <v>1.7696940060144046</v>
      </c>
      <c r="H147" s="99">
        <v>0.96373317803759306</v>
      </c>
      <c r="I147" s="76">
        <v>0.97149262620550392</v>
      </c>
      <c r="J147" s="381">
        <v>0.71108030811350509</v>
      </c>
    </row>
    <row r="148" spans="1:10" x14ac:dyDescent="0.25">
      <c r="A148" s="35"/>
      <c r="B148" s="30">
        <v>919</v>
      </c>
      <c r="C148" s="5" t="s">
        <v>23</v>
      </c>
      <c r="D148" s="169" t="s">
        <v>31</v>
      </c>
      <c r="E148" s="149">
        <v>7.9719287596767705</v>
      </c>
      <c r="F148" s="150">
        <v>7.3068177544087183</v>
      </c>
      <c r="G148" s="371">
        <v>7.1426721046036619</v>
      </c>
      <c r="H148" s="99">
        <v>0.17041343926074218</v>
      </c>
      <c r="I148" s="76">
        <v>0.16720066237572548</v>
      </c>
      <c r="J148" s="380">
        <v>0.16495134727082619</v>
      </c>
    </row>
    <row r="149" spans="1:10" ht="15.75" thickBot="1" x14ac:dyDescent="0.3">
      <c r="A149" s="35"/>
      <c r="B149" s="31"/>
      <c r="C149" s="7"/>
      <c r="D149" s="174" t="s">
        <v>146</v>
      </c>
      <c r="E149" s="158">
        <v>6.0631156840324296</v>
      </c>
      <c r="F149" s="159">
        <v>5.6817831975187225</v>
      </c>
      <c r="G149" s="373">
        <v>5.5092344521558427</v>
      </c>
      <c r="H149" s="160">
        <v>0.15436471549194455</v>
      </c>
      <c r="I149" s="161">
        <v>0.13001527423168549</v>
      </c>
      <c r="J149" s="382">
        <v>0.14396881406407117</v>
      </c>
    </row>
    <row r="150" spans="1:10" x14ac:dyDescent="0.25">
      <c r="A150" s="35"/>
      <c r="B150" s="170">
        <v>920</v>
      </c>
      <c r="C150" s="171" t="s">
        <v>24</v>
      </c>
      <c r="D150" s="163" t="s">
        <v>58</v>
      </c>
      <c r="E150" s="164">
        <v>0.99690276183051241</v>
      </c>
      <c r="F150" s="165">
        <v>1.0681926467797307</v>
      </c>
      <c r="G150" s="370">
        <v>1.0403947024138616</v>
      </c>
      <c r="H150" s="172">
        <v>5.6075710258328505E-2</v>
      </c>
      <c r="I150" s="173">
        <v>5.9859324954524118E-2</v>
      </c>
      <c r="J150" s="380">
        <v>6.420374378193458E-2</v>
      </c>
    </row>
    <row r="151" spans="1:10" x14ac:dyDescent="0.25">
      <c r="A151" s="35"/>
      <c r="B151" s="30">
        <v>920</v>
      </c>
      <c r="C151" s="5" t="s">
        <v>24</v>
      </c>
      <c r="D151" s="167" t="s">
        <v>59</v>
      </c>
      <c r="E151" s="149">
        <v>4.7030352276825234</v>
      </c>
      <c r="F151" s="150">
        <v>4.4733832980462473</v>
      </c>
      <c r="G151" s="371">
        <v>3.1692982357826773</v>
      </c>
      <c r="H151" s="99">
        <v>0.16280841292870249</v>
      </c>
      <c r="I151" s="76">
        <v>0.14908931988188018</v>
      </c>
      <c r="J151" s="380">
        <v>0.11217690625394396</v>
      </c>
    </row>
    <row r="152" spans="1:10" x14ac:dyDescent="0.25">
      <c r="A152" s="35"/>
      <c r="B152" s="30">
        <v>920</v>
      </c>
      <c r="C152" s="5" t="s">
        <v>24</v>
      </c>
      <c r="D152" s="167" t="s">
        <v>60</v>
      </c>
      <c r="E152" s="149">
        <v>0.52396025772490473</v>
      </c>
      <c r="F152" s="150">
        <v>0.74981360044334078</v>
      </c>
      <c r="G152" s="371">
        <v>2.1346841038836626</v>
      </c>
      <c r="H152" s="99">
        <v>0.16899708674817354</v>
      </c>
      <c r="I152" s="76">
        <v>0.31468808774985763</v>
      </c>
      <c r="J152" s="380">
        <v>0.45988778023022836</v>
      </c>
    </row>
    <row r="153" spans="1:10" x14ac:dyDescent="0.25">
      <c r="A153" s="35"/>
      <c r="B153" s="30">
        <v>920</v>
      </c>
      <c r="C153" s="5" t="s">
        <v>24</v>
      </c>
      <c r="D153" s="167" t="s">
        <v>61</v>
      </c>
      <c r="E153" s="149">
        <v>0</v>
      </c>
      <c r="F153" s="150">
        <v>4.389274464960799E-2</v>
      </c>
      <c r="G153" s="371">
        <v>6.7088638058628303E-2</v>
      </c>
      <c r="H153" s="99">
        <v>0</v>
      </c>
      <c r="I153" s="76">
        <v>4.7717803802409101E-2</v>
      </c>
      <c r="J153" s="380">
        <v>7.3008932385792188E-2</v>
      </c>
    </row>
    <row r="154" spans="1:10" x14ac:dyDescent="0.25">
      <c r="A154" s="35"/>
      <c r="B154" s="30">
        <v>920</v>
      </c>
      <c r="C154" s="5" t="s">
        <v>24</v>
      </c>
      <c r="D154" s="167" t="s">
        <v>62</v>
      </c>
      <c r="E154" s="149">
        <v>3.1002866593674736</v>
      </c>
      <c r="F154" s="150">
        <v>2.973770839700804</v>
      </c>
      <c r="G154" s="372">
        <v>2.8309811783598069</v>
      </c>
      <c r="H154" s="99">
        <v>0.97051067912795896</v>
      </c>
      <c r="I154" s="76">
        <v>0.98022290407671109</v>
      </c>
      <c r="J154" s="381">
        <v>0.99612286360302849</v>
      </c>
    </row>
    <row r="155" spans="1:10" x14ac:dyDescent="0.25">
      <c r="A155" s="35"/>
      <c r="B155" s="30">
        <v>920</v>
      </c>
      <c r="C155" s="5" t="s">
        <v>24</v>
      </c>
      <c r="D155" s="169" t="s">
        <v>31</v>
      </c>
      <c r="E155" s="149">
        <v>9.3241849066054137</v>
      </c>
      <c r="F155" s="150">
        <v>9.3090531296197305</v>
      </c>
      <c r="G155" s="371">
        <v>9.2424468584986368</v>
      </c>
      <c r="H155" s="99">
        <v>0.17606212329288201</v>
      </c>
      <c r="I155" s="76">
        <v>0.17179780662604857</v>
      </c>
      <c r="J155" s="380">
        <v>0.17484791612432701</v>
      </c>
    </row>
    <row r="156" spans="1:10" ht="15.75" thickBot="1" x14ac:dyDescent="0.3">
      <c r="A156" s="35"/>
      <c r="B156" s="31"/>
      <c r="C156" s="7"/>
      <c r="D156" s="174" t="s">
        <v>146</v>
      </c>
      <c r="E156" s="158">
        <v>8.8002246488805085</v>
      </c>
      <c r="F156" s="159">
        <v>8.5153467845267823</v>
      </c>
      <c r="G156" s="373">
        <v>7.040674116556346</v>
      </c>
      <c r="H156" s="160">
        <v>0.17650145046152962</v>
      </c>
      <c r="I156" s="161">
        <v>0.15715002158352018</v>
      </c>
      <c r="J156" s="382">
        <v>0.14885379002877308</v>
      </c>
    </row>
    <row r="157" spans="1:10" x14ac:dyDescent="0.25">
      <c r="A157" s="35"/>
      <c r="B157" s="170">
        <v>921</v>
      </c>
      <c r="C157" s="171" t="s">
        <v>25</v>
      </c>
      <c r="D157" s="163" t="s">
        <v>58</v>
      </c>
      <c r="E157" s="164">
        <v>1.8298843939529252</v>
      </c>
      <c r="F157" s="165">
        <v>2.1050569901265654</v>
      </c>
      <c r="G157" s="370">
        <v>2.3154479909758932</v>
      </c>
      <c r="H157" s="172">
        <v>5.9670584324523004E-2</v>
      </c>
      <c r="I157" s="173">
        <v>7.058773986612385E-2</v>
      </c>
      <c r="J157" s="380">
        <v>7.8742271520737456E-2</v>
      </c>
    </row>
    <row r="158" spans="1:10" x14ac:dyDescent="0.25">
      <c r="A158" s="35"/>
      <c r="B158" s="30">
        <v>921</v>
      </c>
      <c r="C158" s="5" t="s">
        <v>25</v>
      </c>
      <c r="D158" s="167" t="s">
        <v>59</v>
      </c>
      <c r="E158" s="149">
        <v>7.0607852957387545</v>
      </c>
      <c r="F158" s="150">
        <v>7.2079988961047086</v>
      </c>
      <c r="G158" s="371">
        <v>7.5473324902724324</v>
      </c>
      <c r="H158" s="99">
        <v>0.12392641021676731</v>
      </c>
      <c r="I158" s="76">
        <v>0.1281859567373167</v>
      </c>
      <c r="J158" s="380">
        <v>0.13742224005084477</v>
      </c>
    </row>
    <row r="159" spans="1:10" x14ac:dyDescent="0.25">
      <c r="A159" s="35"/>
      <c r="B159" s="30">
        <v>921</v>
      </c>
      <c r="C159" s="5" t="s">
        <v>25</v>
      </c>
      <c r="D159" s="167" t="s">
        <v>60</v>
      </c>
      <c r="E159" s="149">
        <v>0.27641626611413406</v>
      </c>
      <c r="F159" s="150">
        <v>0.70639185062979526</v>
      </c>
      <c r="G159" s="371">
        <v>0.5100308073793296</v>
      </c>
      <c r="H159" s="99">
        <v>7.7149398698287699E-2</v>
      </c>
      <c r="I159" s="76">
        <v>0.15660220953320192</v>
      </c>
      <c r="J159" s="380">
        <v>0.14009295220628393</v>
      </c>
    </row>
    <row r="160" spans="1:10" x14ac:dyDescent="0.25">
      <c r="A160" s="35"/>
      <c r="B160" s="30">
        <v>921</v>
      </c>
      <c r="C160" s="5" t="s">
        <v>25</v>
      </c>
      <c r="D160" s="167" t="s">
        <v>61</v>
      </c>
      <c r="E160" s="149">
        <v>1.00003</v>
      </c>
      <c r="F160" s="150">
        <v>1.00003</v>
      </c>
      <c r="G160" s="371">
        <v>0.78551319599764624</v>
      </c>
      <c r="H160" s="99">
        <v>0.5</v>
      </c>
      <c r="I160" s="76">
        <v>0.5</v>
      </c>
      <c r="J160" s="380">
        <v>0.43387252812675509</v>
      </c>
    </row>
    <row r="161" spans="1:10" x14ac:dyDescent="0.25">
      <c r="A161" s="35"/>
      <c r="B161" s="30">
        <v>921</v>
      </c>
      <c r="C161" s="5" t="s">
        <v>25</v>
      </c>
      <c r="D161" s="167" t="s">
        <v>62</v>
      </c>
      <c r="E161" s="149">
        <v>3.950147962811327</v>
      </c>
      <c r="F161" s="150">
        <v>4.1507751252360165</v>
      </c>
      <c r="G161" s="372">
        <v>3.608572462948902</v>
      </c>
      <c r="H161" s="99">
        <v>0.88582441662491718</v>
      </c>
      <c r="I161" s="76">
        <v>0.92284974481544602</v>
      </c>
      <c r="J161" s="381">
        <v>0.75490147106054406</v>
      </c>
    </row>
    <row r="162" spans="1:10" x14ac:dyDescent="0.25">
      <c r="A162" s="35"/>
      <c r="B162" s="30">
        <v>921</v>
      </c>
      <c r="C162" s="5" t="s">
        <v>25</v>
      </c>
      <c r="D162" s="169" t="s">
        <v>31</v>
      </c>
      <c r="E162" s="149">
        <v>14.117263918617143</v>
      </c>
      <c r="F162" s="150">
        <v>15.170252862097087</v>
      </c>
      <c r="G162" s="371">
        <v>14.766896947574203</v>
      </c>
      <c r="H162" s="99">
        <v>0.14451928676163939</v>
      </c>
      <c r="I162" s="76">
        <v>0.15629569975671115</v>
      </c>
      <c r="J162" s="380">
        <v>0.15616848618701626</v>
      </c>
    </row>
    <row r="163" spans="1:10" ht="15.75" thickBot="1" x14ac:dyDescent="0.3">
      <c r="A163" s="35"/>
      <c r="B163" s="31"/>
      <c r="C163" s="7"/>
      <c r="D163" s="174" t="s">
        <v>146</v>
      </c>
      <c r="E163" s="158">
        <v>12.840817652503008</v>
      </c>
      <c r="F163" s="159">
        <v>13.46383101146729</v>
      </c>
      <c r="G163" s="373">
        <v>13.471352944197227</v>
      </c>
      <c r="H163" s="160">
        <v>0.13942049989818833</v>
      </c>
      <c r="I163" s="161">
        <v>0.13871481961919593</v>
      </c>
      <c r="J163" s="382">
        <v>0.151182878167785</v>
      </c>
    </row>
    <row r="164" spans="1:10" x14ac:dyDescent="0.25">
      <c r="A164" s="35"/>
      <c r="B164" s="170">
        <v>922</v>
      </c>
      <c r="C164" s="171" t="s">
        <v>26</v>
      </c>
      <c r="D164" s="163" t="s">
        <v>58</v>
      </c>
      <c r="E164" s="164">
        <v>1.8448576095451266</v>
      </c>
      <c r="F164" s="165">
        <v>0.92235067657404946</v>
      </c>
      <c r="G164" s="370">
        <v>0.82316004485892158</v>
      </c>
      <c r="H164" s="172">
        <v>7.9619489142003647E-2</v>
      </c>
      <c r="I164" s="173">
        <v>4.0235803691389606E-2</v>
      </c>
      <c r="J164" s="380">
        <v>3.3184724967393039E-2</v>
      </c>
    </row>
    <row r="165" spans="1:10" x14ac:dyDescent="0.25">
      <c r="A165" s="35"/>
      <c r="B165" s="30">
        <v>922</v>
      </c>
      <c r="C165" s="5" t="s">
        <v>26</v>
      </c>
      <c r="D165" s="167" t="s">
        <v>59</v>
      </c>
      <c r="E165" s="149">
        <v>6.1211460795140988</v>
      </c>
      <c r="F165" s="150">
        <v>5.1266063817015084</v>
      </c>
      <c r="G165" s="371">
        <v>4.2803781615815035</v>
      </c>
      <c r="H165" s="99">
        <v>0.14224333555599061</v>
      </c>
      <c r="I165" s="76">
        <v>0.12531321865576059</v>
      </c>
      <c r="J165" s="380">
        <v>0.10308436231774594</v>
      </c>
    </row>
    <row r="166" spans="1:10" x14ac:dyDescent="0.25">
      <c r="A166" s="35"/>
      <c r="B166" s="30">
        <v>922</v>
      </c>
      <c r="C166" s="5" t="s">
        <v>26</v>
      </c>
      <c r="D166" s="167" t="s">
        <v>60</v>
      </c>
      <c r="E166" s="149">
        <v>0.7052810482191022</v>
      </c>
      <c r="F166" s="150">
        <v>0.33933712397888921</v>
      </c>
      <c r="G166" s="371">
        <v>0.1541509596347308</v>
      </c>
      <c r="H166" s="99">
        <v>0.18608998633749399</v>
      </c>
      <c r="I166" s="76">
        <v>8.5395113401989867E-2</v>
      </c>
      <c r="J166" s="380">
        <v>4.6678181344205399E-2</v>
      </c>
    </row>
    <row r="167" spans="1:10" x14ac:dyDescent="0.25">
      <c r="A167" s="35"/>
      <c r="B167" s="30">
        <v>922</v>
      </c>
      <c r="C167" s="5" t="s">
        <v>26</v>
      </c>
      <c r="D167" s="167" t="s">
        <v>61</v>
      </c>
      <c r="E167" s="149">
        <v>8.4254662675420228E-3</v>
      </c>
      <c r="F167" s="150">
        <v>0.11731758129257279</v>
      </c>
      <c r="G167" s="371">
        <v>2.6368848701203203E-3</v>
      </c>
      <c r="H167" s="99">
        <v>2.8084045037122295E-3</v>
      </c>
      <c r="I167" s="76">
        <v>3.8988764175782994E-2</v>
      </c>
      <c r="J167" s="380">
        <v>8.4875172046952802E-4</v>
      </c>
    </row>
    <row r="168" spans="1:10" x14ac:dyDescent="0.25">
      <c r="A168" s="35"/>
      <c r="B168" s="30">
        <v>922</v>
      </c>
      <c r="C168" s="5" t="s">
        <v>26</v>
      </c>
      <c r="D168" s="167" t="s">
        <v>62</v>
      </c>
      <c r="E168" s="149">
        <v>4.2012661929931312</v>
      </c>
      <c r="F168" s="150">
        <v>4.9042121995742187</v>
      </c>
      <c r="G168" s="372">
        <v>4.5280525555090758</v>
      </c>
      <c r="H168" s="99">
        <v>0.83730258429158266</v>
      </c>
      <c r="I168" s="76">
        <v>0.82199654045177994</v>
      </c>
      <c r="J168" s="381">
        <v>0.87575768319699598</v>
      </c>
    </row>
    <row r="169" spans="1:10" x14ac:dyDescent="0.25">
      <c r="A169" s="35"/>
      <c r="B169" s="30">
        <v>922</v>
      </c>
      <c r="C169" s="5" t="s">
        <v>26</v>
      </c>
      <c r="D169" s="169" t="s">
        <v>31</v>
      </c>
      <c r="E169" s="149">
        <v>12.880976396539001</v>
      </c>
      <c r="F169" s="150">
        <v>11.409823963121239</v>
      </c>
      <c r="G169" s="371">
        <v>9.7883786064543514</v>
      </c>
      <c r="H169" s="99">
        <v>0.16511625195726123</v>
      </c>
      <c r="I169" s="76">
        <v>0.14859844451261811</v>
      </c>
      <c r="J169" s="380">
        <v>0.1256400793095345</v>
      </c>
    </row>
    <row r="170" spans="1:10" ht="15.75" thickBot="1" x14ac:dyDescent="0.3">
      <c r="A170" s="35"/>
      <c r="B170" s="31"/>
      <c r="C170" s="7"/>
      <c r="D170" s="174" t="s">
        <v>146</v>
      </c>
      <c r="E170" s="158">
        <v>12.167269882052356</v>
      </c>
      <c r="F170" s="159">
        <v>10.953169257849776</v>
      </c>
      <c r="G170" s="373">
        <v>9.6315907619495</v>
      </c>
      <c r="H170" s="160">
        <v>0.17083710687314316</v>
      </c>
      <c r="I170" s="161">
        <v>0.14265109781366481</v>
      </c>
      <c r="J170" s="382">
        <v>0.13470965440092147</v>
      </c>
    </row>
    <row r="171" spans="1:10" x14ac:dyDescent="0.25">
      <c r="A171" s="35"/>
      <c r="B171" s="170">
        <v>923</v>
      </c>
      <c r="C171" s="171" t="s">
        <v>27</v>
      </c>
      <c r="D171" s="163" t="s">
        <v>58</v>
      </c>
      <c r="E171" s="164">
        <v>3.1312955175221537</v>
      </c>
      <c r="F171" s="165">
        <v>3.9818887924555781</v>
      </c>
      <c r="G171" s="370">
        <v>3.1587671822641723</v>
      </c>
      <c r="H171" s="172">
        <v>5.4587630636166617E-2</v>
      </c>
      <c r="I171" s="173">
        <v>6.750656295799537E-2</v>
      </c>
      <c r="J171" s="380">
        <v>5.3086489833064757E-2</v>
      </c>
    </row>
    <row r="172" spans="1:10" x14ac:dyDescent="0.25">
      <c r="A172" s="35"/>
      <c r="B172" s="30">
        <v>923</v>
      </c>
      <c r="C172" s="5" t="s">
        <v>27</v>
      </c>
      <c r="D172" s="167" t="s">
        <v>59</v>
      </c>
      <c r="E172" s="149">
        <v>31.823811742953406</v>
      </c>
      <c r="F172" s="150">
        <v>23.010566559183886</v>
      </c>
      <c r="G172" s="371">
        <v>22.154634733329413</v>
      </c>
      <c r="H172" s="99">
        <v>0.29520265705254961</v>
      </c>
      <c r="I172" s="76">
        <v>0.20657863179530353</v>
      </c>
      <c r="J172" s="380">
        <v>0.19899289104772686</v>
      </c>
    </row>
    <row r="173" spans="1:10" x14ac:dyDescent="0.25">
      <c r="A173" s="35"/>
      <c r="B173" s="30">
        <v>923</v>
      </c>
      <c r="C173" s="5" t="s">
        <v>27</v>
      </c>
      <c r="D173" s="167" t="s">
        <v>60</v>
      </c>
      <c r="E173" s="149">
        <v>0.92588755098924969</v>
      </c>
      <c r="F173" s="150">
        <v>1.1219237696812752</v>
      </c>
      <c r="G173" s="371">
        <v>0.92625987586443292</v>
      </c>
      <c r="H173" s="99">
        <v>0.12645178419587516</v>
      </c>
      <c r="I173" s="76">
        <v>0.16961657845319053</v>
      </c>
      <c r="J173" s="380">
        <v>0.15245319483589265</v>
      </c>
    </row>
    <row r="174" spans="1:10" x14ac:dyDescent="0.25">
      <c r="A174" s="35"/>
      <c r="B174" s="30">
        <v>923</v>
      </c>
      <c r="C174" s="5" t="s">
        <v>27</v>
      </c>
      <c r="D174" s="167" t="s">
        <v>61</v>
      </c>
      <c r="E174" s="149">
        <v>0</v>
      </c>
      <c r="F174" s="150">
        <v>0</v>
      </c>
      <c r="G174" s="371">
        <v>0</v>
      </c>
      <c r="H174" s="99">
        <v>0</v>
      </c>
      <c r="I174" s="76">
        <v>0</v>
      </c>
      <c r="J174" s="384" t="s">
        <v>175</v>
      </c>
    </row>
    <row r="175" spans="1:10" x14ac:dyDescent="0.25">
      <c r="A175" s="35"/>
      <c r="B175" s="30">
        <v>923</v>
      </c>
      <c r="C175" s="5" t="s">
        <v>27</v>
      </c>
      <c r="D175" s="167" t="s">
        <v>62</v>
      </c>
      <c r="E175" s="149">
        <v>6.1820503517635137</v>
      </c>
      <c r="F175" s="150">
        <v>5.0796682315579398</v>
      </c>
      <c r="G175" s="372">
        <v>5.6290631458909726</v>
      </c>
      <c r="H175" s="99">
        <v>0.68009654077284321</v>
      </c>
      <c r="I175" s="76">
        <v>0.55240444644566944</v>
      </c>
      <c r="J175" s="381">
        <v>0.49928183215404326</v>
      </c>
    </row>
    <row r="176" spans="1:10" x14ac:dyDescent="0.25">
      <c r="A176" s="35"/>
      <c r="B176" s="30">
        <v>923</v>
      </c>
      <c r="C176" s="5" t="s">
        <v>27</v>
      </c>
      <c r="D176" s="169" t="s">
        <v>31</v>
      </c>
      <c r="E176" s="149">
        <v>42.063045163228324</v>
      </c>
      <c r="F176" s="150">
        <v>33.194047352878677</v>
      </c>
      <c r="G176" s="371">
        <v>31.868724937348986</v>
      </c>
      <c r="H176" s="99">
        <v>0.23165273618044921</v>
      </c>
      <c r="I176" s="76">
        <v>0.17828611692101526</v>
      </c>
      <c r="J176" s="380">
        <v>0.16934685897284119</v>
      </c>
    </row>
    <row r="177" spans="1:11" ht="15.75" thickBot="1" x14ac:dyDescent="0.3">
      <c r="A177" s="35"/>
      <c r="B177" s="31"/>
      <c r="C177" s="7"/>
      <c r="D177" s="174" t="s">
        <v>146</v>
      </c>
      <c r="E177" s="158">
        <v>41.137157612239072</v>
      </c>
      <c r="F177" s="159">
        <v>32.072123583197403</v>
      </c>
      <c r="G177" s="373">
        <v>30.942465061484555</v>
      </c>
      <c r="H177" s="160">
        <v>0.23607317426754915</v>
      </c>
      <c r="I177" s="161">
        <v>0.1722602343206967</v>
      </c>
      <c r="J177" s="382">
        <v>0.16991047771837611</v>
      </c>
    </row>
    <row r="178" spans="1:11" x14ac:dyDescent="0.25">
      <c r="A178" s="35"/>
      <c r="B178" s="170">
        <v>924</v>
      </c>
      <c r="C178" s="171" t="s">
        <v>28</v>
      </c>
      <c r="D178" s="163" t="s">
        <v>58</v>
      </c>
      <c r="E178" s="164">
        <v>0.7195838965011544</v>
      </c>
      <c r="F178" s="165">
        <v>1.0415078752949833</v>
      </c>
      <c r="G178" s="370">
        <v>0.73662363890586968</v>
      </c>
      <c r="H178" s="172">
        <v>0.21532952393669075</v>
      </c>
      <c r="I178" s="173">
        <v>0.3216674929258343</v>
      </c>
      <c r="J178" s="380">
        <v>0.21758579059320787</v>
      </c>
    </row>
    <row r="179" spans="1:11" x14ac:dyDescent="0.25">
      <c r="A179" s="35"/>
      <c r="B179" s="30">
        <v>924</v>
      </c>
      <c r="C179" s="5" t="s">
        <v>28</v>
      </c>
      <c r="D179" s="167" t="s">
        <v>59</v>
      </c>
      <c r="E179" s="149">
        <v>1.2760154154748775</v>
      </c>
      <c r="F179" s="150">
        <v>2.0150724377828801</v>
      </c>
      <c r="G179" s="371">
        <v>1.1777026803262696</v>
      </c>
      <c r="H179" s="99">
        <v>0.19125877261238602</v>
      </c>
      <c r="I179" s="76">
        <v>0.28424779843293829</v>
      </c>
      <c r="J179" s="380">
        <v>0.16877826715348648</v>
      </c>
    </row>
    <row r="180" spans="1:11" x14ac:dyDescent="0.25">
      <c r="A180" s="35"/>
      <c r="B180" s="30">
        <v>924</v>
      </c>
      <c r="C180" s="5" t="s">
        <v>28</v>
      </c>
      <c r="D180" s="167" t="s">
        <v>60</v>
      </c>
      <c r="E180" s="149">
        <v>0.47182030738597336</v>
      </c>
      <c r="F180" s="150">
        <v>0.62160534091176645</v>
      </c>
      <c r="G180" s="371">
        <v>0.36552621580158001</v>
      </c>
      <c r="H180" s="99">
        <v>0.24787899076192629</v>
      </c>
      <c r="I180" s="76">
        <v>0.28211829301371388</v>
      </c>
      <c r="J180" s="380">
        <v>0.18961287293558812</v>
      </c>
    </row>
    <row r="181" spans="1:11" x14ac:dyDescent="0.25">
      <c r="A181" s="35"/>
      <c r="B181" s="30">
        <v>924</v>
      </c>
      <c r="C181" s="5" t="s">
        <v>28</v>
      </c>
      <c r="D181" s="167" t="s">
        <v>61</v>
      </c>
      <c r="E181" s="149">
        <v>0</v>
      </c>
      <c r="F181" s="150">
        <v>0</v>
      </c>
      <c r="G181" s="371">
        <v>0</v>
      </c>
      <c r="H181" s="99">
        <v>0</v>
      </c>
      <c r="I181" s="76">
        <v>0</v>
      </c>
      <c r="J181" s="384" t="s">
        <v>175</v>
      </c>
    </row>
    <row r="182" spans="1:11" x14ac:dyDescent="0.25">
      <c r="A182" s="35"/>
      <c r="B182" s="30">
        <v>924</v>
      </c>
      <c r="C182" s="5" t="s">
        <v>28</v>
      </c>
      <c r="D182" s="167" t="s">
        <v>62</v>
      </c>
      <c r="E182" s="149">
        <v>1.6360598815408605</v>
      </c>
      <c r="F182" s="150">
        <v>1.5099877404705793</v>
      </c>
      <c r="G182" s="372">
        <v>1.5538183124871585</v>
      </c>
      <c r="H182" s="99">
        <v>0.99324296622785502</v>
      </c>
      <c r="I182" s="76">
        <v>0.9970403774723694</v>
      </c>
      <c r="J182" s="381">
        <v>0.99575652539486204</v>
      </c>
    </row>
    <row r="183" spans="1:11" x14ac:dyDescent="0.25">
      <c r="A183" s="35"/>
      <c r="B183" s="30">
        <v>924</v>
      </c>
      <c r="C183" s="5" t="s">
        <v>28</v>
      </c>
      <c r="D183" s="169" t="s">
        <v>31</v>
      </c>
      <c r="E183" s="149">
        <v>4.103479500902866</v>
      </c>
      <c r="F183" s="150">
        <v>5.1881733944602093</v>
      </c>
      <c r="G183" s="371">
        <v>3.8336708475208781</v>
      </c>
      <c r="H183" s="99">
        <v>0.30252568004314828</v>
      </c>
      <c r="I183" s="76">
        <v>0.36940172835926527</v>
      </c>
      <c r="J183" s="380">
        <v>0.2767705630260015</v>
      </c>
    </row>
    <row r="184" spans="1:11" ht="15.75" thickBot="1" x14ac:dyDescent="0.3">
      <c r="A184" s="35"/>
      <c r="B184" s="31"/>
      <c r="C184" s="7"/>
      <c r="D184" s="174" t="s">
        <v>146</v>
      </c>
      <c r="E184" s="158">
        <v>3.6316591935168927</v>
      </c>
      <c r="F184" s="159">
        <v>4.5665680535484423</v>
      </c>
      <c r="G184" s="373">
        <v>3.4681446317192979</v>
      </c>
      <c r="H184" s="160">
        <v>0.31144595781336987</v>
      </c>
      <c r="I184" s="161">
        <v>0.32514297487671184</v>
      </c>
      <c r="J184" s="382">
        <v>0.29086169061081746</v>
      </c>
    </row>
    <row r="185" spans="1:11" ht="3.75" customHeight="1" x14ac:dyDescent="0.25"/>
    <row r="186" spans="1:11" ht="15" customHeight="1" x14ac:dyDescent="0.25">
      <c r="B186" s="407" t="s">
        <v>134</v>
      </c>
      <c r="C186" s="407"/>
      <c r="D186" s="407"/>
      <c r="E186" s="407"/>
      <c r="F186" s="407"/>
      <c r="G186" s="407"/>
      <c r="H186" s="407"/>
      <c r="I186" s="407"/>
      <c r="J186" s="407"/>
      <c r="K186" s="175"/>
    </row>
    <row r="187" spans="1:11" ht="9.75" customHeight="1" x14ac:dyDescent="0.25">
      <c r="B187" s="407"/>
      <c r="C187" s="407"/>
      <c r="D187" s="407"/>
      <c r="E187" s="407"/>
      <c r="F187" s="407"/>
      <c r="G187" s="407"/>
      <c r="H187" s="407"/>
      <c r="I187" s="407"/>
      <c r="J187" s="407"/>
      <c r="K187" s="175"/>
    </row>
    <row r="188" spans="1:11" ht="9" customHeight="1" x14ac:dyDescent="0.25">
      <c r="B188" s="39"/>
    </row>
  </sheetData>
  <sheetProtection algorithmName="SHA-512" hashValue="4+NnOlGFmA9MDa3xwdJNliI2zFOiBzskFJyvjQxdvNRbdvQ13UYztJ9Njieag4VVNinuyq6ru07tuskVLHHD+Q==" saltValue="rhew+zxk7fwPwjVGVrtQUw==" spinCount="100000" sheet="1" objects="1" scenarios="1"/>
  <mergeCells count="5">
    <mergeCell ref="B186:J187"/>
    <mergeCell ref="E6:G6"/>
    <mergeCell ref="H6:J6"/>
    <mergeCell ref="B9:B14"/>
    <mergeCell ref="C9:C14"/>
  </mergeCells>
  <pageMargins left="0.19685039370078741" right="0.19685039370078741" top="0.74803149606299213" bottom="0.74803149606299213" header="0.31496062992125984" footer="0.31496062992125984"/>
  <pageSetup paperSize="9" scale="79" orientation="portrait" r:id="rId1"/>
  <rowBreaks count="3" manualBreakCount="3">
    <brk id="58" max="16383" man="1"/>
    <brk id="114" max="16383" man="1"/>
    <brk id="17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5">
    <tabColor rgb="FF00B050"/>
  </sheetPr>
  <dimension ref="A1:T35"/>
  <sheetViews>
    <sheetView zoomScaleNormal="100" workbookViewId="0">
      <selection activeCell="G20" activeCellId="1" sqref="G19 G20"/>
    </sheetView>
  </sheetViews>
  <sheetFormatPr defaultColWidth="9.140625" defaultRowHeight="15" x14ac:dyDescent="0.25"/>
  <cols>
    <col min="1" max="1" width="2.7109375" style="38" customWidth="1"/>
    <col min="2" max="2" width="5.140625" style="38" customWidth="1"/>
    <col min="3" max="3" width="20.42578125" style="38" customWidth="1"/>
    <col min="4" max="19" width="8.85546875" style="38" customWidth="1"/>
    <col min="20" max="20" width="3.5703125" style="38" customWidth="1"/>
    <col min="21" max="16384" width="9.140625" style="38"/>
  </cols>
  <sheetData>
    <row r="1" spans="2:19" ht="15" customHeight="1" thickBot="1" x14ac:dyDescent="0.3">
      <c r="H1" s="33"/>
      <c r="I1" s="33"/>
    </row>
    <row r="2" spans="2:19" ht="15.75" x14ac:dyDescent="0.25">
      <c r="B2" s="203" t="s">
        <v>192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4"/>
    </row>
    <row r="3" spans="2:19" ht="6" customHeight="1" x14ac:dyDescent="0.25">
      <c r="B3" s="204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205"/>
    </row>
    <row r="4" spans="2:19" ht="14.45" customHeight="1" x14ac:dyDescent="0.25">
      <c r="B4" s="206"/>
      <c r="C4" s="207"/>
      <c r="D4" s="409" t="s">
        <v>31</v>
      </c>
      <c r="E4" s="409"/>
      <c r="F4" s="409" t="s">
        <v>1</v>
      </c>
      <c r="G4" s="409"/>
      <c r="H4" s="409" t="s">
        <v>2</v>
      </c>
      <c r="I4" s="409"/>
      <c r="J4" s="409" t="s">
        <v>148</v>
      </c>
      <c r="K4" s="409"/>
      <c r="L4" s="409" t="s">
        <v>149</v>
      </c>
      <c r="M4" s="409"/>
      <c r="N4" s="409" t="s">
        <v>150</v>
      </c>
      <c r="O4" s="409"/>
      <c r="P4" s="409" t="s">
        <v>151</v>
      </c>
      <c r="Q4" s="409"/>
      <c r="R4" s="409" t="s">
        <v>118</v>
      </c>
      <c r="S4" s="410"/>
    </row>
    <row r="5" spans="2:19" x14ac:dyDescent="0.25">
      <c r="B5" s="224"/>
      <c r="C5" s="225"/>
      <c r="D5" s="226">
        <f>Overblik!$D$6</f>
        <v>2017</v>
      </c>
      <c r="E5" s="226">
        <f>Overblik!$E$6</f>
        <v>2018</v>
      </c>
      <c r="F5" s="226">
        <f>Overblik!$D$6</f>
        <v>2017</v>
      </c>
      <c r="G5" s="226">
        <f>Overblik!$E$6</f>
        <v>2018</v>
      </c>
      <c r="H5" s="226">
        <f>Overblik!$D$6</f>
        <v>2017</v>
      </c>
      <c r="I5" s="226">
        <f>Overblik!$E$6</f>
        <v>2018</v>
      </c>
      <c r="J5" s="226">
        <f>Overblik!$D$6</f>
        <v>2017</v>
      </c>
      <c r="K5" s="226">
        <f>Overblik!$E$6</f>
        <v>2018</v>
      </c>
      <c r="L5" s="226">
        <f>Overblik!$D$6</f>
        <v>2017</v>
      </c>
      <c r="M5" s="226">
        <f>Overblik!$E$6</f>
        <v>2018</v>
      </c>
      <c r="N5" s="226">
        <f>Overblik!$D$6</f>
        <v>2017</v>
      </c>
      <c r="O5" s="226">
        <f>Overblik!$E$6</f>
        <v>2018</v>
      </c>
      <c r="P5" s="226">
        <f>Overblik!$D$6</f>
        <v>2017</v>
      </c>
      <c r="Q5" s="226">
        <f>Overblik!$E$6</f>
        <v>2018</v>
      </c>
      <c r="R5" s="226">
        <f>Overblik!$D$6</f>
        <v>2017</v>
      </c>
      <c r="S5" s="227">
        <f>Overblik!$E$6</f>
        <v>2018</v>
      </c>
    </row>
    <row r="6" spans="2:19" ht="4.1500000000000004" customHeight="1" thickBot="1" x14ac:dyDescent="0.3">
      <c r="B6" s="228"/>
      <c r="C6" s="229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21"/>
    </row>
    <row r="7" spans="2:19" ht="15.75" thickBot="1" x14ac:dyDescent="0.3">
      <c r="B7" s="249"/>
      <c r="C7" s="191" t="s">
        <v>119</v>
      </c>
      <c r="D7" s="185">
        <f t="shared" ref="D7:N7" si="0">SUM(D9:D32)</f>
        <v>716276.76755142212</v>
      </c>
      <c r="E7" s="190">
        <f>SUM(E9:E32)</f>
        <v>746501.523528183</v>
      </c>
      <c r="F7" s="185">
        <f t="shared" si="0"/>
        <v>174501.9075012207</v>
      </c>
      <c r="G7" s="190">
        <f t="shared" si="0"/>
        <v>192725.34487915054</v>
      </c>
      <c r="H7" s="185">
        <f t="shared" si="0"/>
        <v>51585.286865234375</v>
      </c>
      <c r="I7" s="190">
        <f t="shared" si="0"/>
        <v>49931.232933044455</v>
      </c>
      <c r="J7" s="185">
        <f t="shared" si="0"/>
        <v>332425.19982910156</v>
      </c>
      <c r="K7" s="190">
        <f t="shared" si="0"/>
        <v>326056.24719238305</v>
      </c>
      <c r="L7" s="185">
        <f t="shared" si="0"/>
        <v>8764.5068798065186</v>
      </c>
      <c r="M7" s="190">
        <f t="shared" si="0"/>
        <v>12631.951877593987</v>
      </c>
      <c r="N7" s="185">
        <f t="shared" si="0"/>
        <v>14953.711718559265</v>
      </c>
      <c r="O7" s="190">
        <f t="shared" ref="O7:P7" si="1">SUM(O9:O32)</f>
        <v>15128.060649871823</v>
      </c>
      <c r="P7" s="185">
        <f t="shared" si="1"/>
        <v>53201.630332946777</v>
      </c>
      <c r="Q7" s="190">
        <f>SUM(Q9:Q32)</f>
        <v>54946.974975585945</v>
      </c>
      <c r="R7" s="185">
        <f>SUM(R9:R32)</f>
        <v>80554.999614715576</v>
      </c>
      <c r="S7" s="190">
        <f>SUM(S9:S32)</f>
        <v>97843.99974441521</v>
      </c>
    </row>
    <row r="8" spans="2:19" ht="13.5" customHeight="1" thickBot="1" x14ac:dyDescent="0.3">
      <c r="B8" s="338" t="s">
        <v>29</v>
      </c>
      <c r="C8" s="339" t="s">
        <v>0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6"/>
      <c r="Q8" s="346"/>
      <c r="R8" s="346"/>
      <c r="S8" s="347"/>
    </row>
    <row r="9" spans="2:19" x14ac:dyDescent="0.25">
      <c r="B9" s="138">
        <v>901</v>
      </c>
      <c r="C9" s="187" t="s">
        <v>5</v>
      </c>
      <c r="D9" s="188">
        <v>23615.727996826172</v>
      </c>
      <c r="E9" s="189">
        <v>23692.4743122525</v>
      </c>
      <c r="F9" s="188">
        <v>4161.69921875</v>
      </c>
      <c r="G9" s="189">
        <v>5103.2258300781295</v>
      </c>
      <c r="H9" s="188">
        <v>1695.2581787109375</v>
      </c>
      <c r="I9" s="189">
        <v>1629.2525024414099</v>
      </c>
      <c r="J9" s="188">
        <v>13827.80908203125</v>
      </c>
      <c r="K9" s="189">
        <v>10684.491699218799</v>
      </c>
      <c r="L9" s="188">
        <v>486.80476379394531</v>
      </c>
      <c r="M9" s="189">
        <v>571.57492065429699</v>
      </c>
      <c r="N9" s="188">
        <v>724.14369201660156</v>
      </c>
      <c r="O9" s="189">
        <v>660.60354614257801</v>
      </c>
      <c r="P9" s="188">
        <v>2192.9158630371094</v>
      </c>
      <c r="Q9" s="189">
        <v>2226.4980773925799</v>
      </c>
      <c r="R9" s="188">
        <v>1716.9999389648438</v>
      </c>
      <c r="S9" s="189">
        <v>2044.99998474121</v>
      </c>
    </row>
    <row r="10" spans="2:19" x14ac:dyDescent="0.25">
      <c r="B10" s="125">
        <v>902</v>
      </c>
      <c r="C10" s="179" t="s">
        <v>6</v>
      </c>
      <c r="D10" s="180">
        <v>34934.543090820313</v>
      </c>
      <c r="E10" s="181">
        <v>40175.7740162833</v>
      </c>
      <c r="F10" s="180">
        <v>7330.2880859375</v>
      </c>
      <c r="G10" s="181">
        <v>9862.9645996093805</v>
      </c>
      <c r="H10" s="180">
        <v>2467.396728515625</v>
      </c>
      <c r="I10" s="181">
        <v>2976.6417236328102</v>
      </c>
      <c r="J10" s="180">
        <v>17943.509765625</v>
      </c>
      <c r="K10" s="181">
        <v>15303.782714843799</v>
      </c>
      <c r="L10" s="180">
        <v>443.789306640625</v>
      </c>
      <c r="M10" s="181">
        <v>526.68281555175804</v>
      </c>
      <c r="N10" s="180">
        <v>1078.2928466796875</v>
      </c>
      <c r="O10" s="181">
        <v>1047.3543090820301</v>
      </c>
      <c r="P10" s="180">
        <v>2919.6438598632813</v>
      </c>
      <c r="Q10" s="181">
        <v>3021.0526123046898</v>
      </c>
      <c r="R10" s="180">
        <v>3575.0000152587891</v>
      </c>
      <c r="S10" s="181">
        <v>4427.9999694824201</v>
      </c>
    </row>
    <row r="11" spans="2:19" x14ac:dyDescent="0.25">
      <c r="B11" s="125">
        <v>903</v>
      </c>
      <c r="C11" s="179" t="s">
        <v>7</v>
      </c>
      <c r="D11" s="180">
        <v>21713.927947998047</v>
      </c>
      <c r="E11" s="181">
        <v>23387.946353312302</v>
      </c>
      <c r="F11" s="180">
        <v>4278.2999267578125</v>
      </c>
      <c r="G11" s="181">
        <v>4673.26708984375</v>
      </c>
      <c r="H11" s="180">
        <v>1511.6670837402344</v>
      </c>
      <c r="I11" s="181">
        <v>1548.4266052246101</v>
      </c>
      <c r="J11" s="180">
        <v>10669.49609375</v>
      </c>
      <c r="K11" s="181">
        <v>11564.5905761719</v>
      </c>
      <c r="L11" s="180">
        <v>305.68254089355469</v>
      </c>
      <c r="M11" s="181">
        <v>539.08641052246105</v>
      </c>
      <c r="N11" s="180">
        <v>724.56367492675781</v>
      </c>
      <c r="O11" s="181">
        <v>730.05406188964798</v>
      </c>
      <c r="P11" s="180">
        <v>2228.5111083984375</v>
      </c>
      <c r="Q11" s="181">
        <v>2343.0297241210901</v>
      </c>
      <c r="R11" s="180">
        <v>2041.0000076293945</v>
      </c>
      <c r="S11" s="181">
        <v>2593.0001068115198</v>
      </c>
    </row>
    <row r="12" spans="2:19" x14ac:dyDescent="0.25">
      <c r="B12" s="125">
        <v>904</v>
      </c>
      <c r="C12" s="179" t="s">
        <v>8</v>
      </c>
      <c r="D12" s="180">
        <v>37632.032440185547</v>
      </c>
      <c r="E12" s="181">
        <v>43622.640018139798</v>
      </c>
      <c r="F12" s="180">
        <v>9651.524169921875</v>
      </c>
      <c r="G12" s="181">
        <v>11766.8505859375</v>
      </c>
      <c r="H12" s="180">
        <v>2366.8668212890625</v>
      </c>
      <c r="I12" s="181">
        <v>2898.00268554688</v>
      </c>
      <c r="J12" s="180">
        <v>17328.76318359375</v>
      </c>
      <c r="K12" s="181">
        <v>16780.7275390625</v>
      </c>
      <c r="L12" s="180">
        <v>207.1888427734375</v>
      </c>
      <c r="M12" s="181">
        <v>440.29904174804699</v>
      </c>
      <c r="N12" s="180">
        <v>1233.3324279785156</v>
      </c>
      <c r="O12" s="181">
        <v>1317.8816833496101</v>
      </c>
      <c r="P12" s="180">
        <v>2568.6132202148438</v>
      </c>
      <c r="Q12" s="181">
        <v>2711.5400390625</v>
      </c>
      <c r="R12" s="180">
        <v>5943.0001220703125</v>
      </c>
      <c r="S12" s="181">
        <v>6175.9998168945303</v>
      </c>
    </row>
    <row r="13" spans="2:19" x14ac:dyDescent="0.25">
      <c r="B13" s="125">
        <v>905</v>
      </c>
      <c r="C13" s="179" t="s">
        <v>9</v>
      </c>
      <c r="D13" s="180">
        <v>23381.608261108398</v>
      </c>
      <c r="E13" s="181">
        <v>24919.594027839099</v>
      </c>
      <c r="F13" s="180">
        <v>4454.597412109375</v>
      </c>
      <c r="G13" s="181">
        <v>5306.5306396484402</v>
      </c>
      <c r="H13" s="180">
        <v>1753.0927734375</v>
      </c>
      <c r="I13" s="181">
        <v>1719.8945922851599</v>
      </c>
      <c r="J13" s="180">
        <v>11629.24658203125</v>
      </c>
      <c r="K13" s="181">
        <v>11326.5617675781</v>
      </c>
      <c r="L13" s="180">
        <v>286.18305969238281</v>
      </c>
      <c r="M13" s="181">
        <v>581.42724609375</v>
      </c>
      <c r="N13" s="180">
        <v>801.468994140625</v>
      </c>
      <c r="O13" s="181">
        <v>744.29718017578102</v>
      </c>
      <c r="P13" s="180">
        <v>2105.4479064941406</v>
      </c>
      <c r="Q13" s="181">
        <v>2189.8215942382799</v>
      </c>
      <c r="R13" s="180">
        <v>2532.9998931884766</v>
      </c>
      <c r="S13" s="181">
        <v>3360.9999237060501</v>
      </c>
    </row>
    <row r="14" spans="2:19" x14ac:dyDescent="0.25">
      <c r="B14" s="125">
        <v>906</v>
      </c>
      <c r="C14" s="179" t="s">
        <v>10</v>
      </c>
      <c r="D14" s="180">
        <v>16385.49787902832</v>
      </c>
      <c r="E14" s="181">
        <v>17463.868078203701</v>
      </c>
      <c r="F14" s="180">
        <v>3364.56787109375</v>
      </c>
      <c r="G14" s="181">
        <v>4253.9362792968795</v>
      </c>
      <c r="H14" s="180">
        <v>1025.0817260742188</v>
      </c>
      <c r="I14" s="181">
        <v>1051.2278747558601</v>
      </c>
      <c r="J14" s="180">
        <v>8467.65673828125</v>
      </c>
      <c r="K14" s="181">
        <v>7248.8037109375</v>
      </c>
      <c r="L14" s="180">
        <v>295.15562438964844</v>
      </c>
      <c r="M14" s="181">
        <v>424.67141723632801</v>
      </c>
      <c r="N14" s="180">
        <v>514.75639343261719</v>
      </c>
      <c r="O14" s="181">
        <v>447.08726501464798</v>
      </c>
      <c r="P14" s="180">
        <v>1758.6968994140625</v>
      </c>
      <c r="Q14" s="181">
        <v>1746.3749084472699</v>
      </c>
      <c r="R14" s="180">
        <v>1712.0000228881836</v>
      </c>
      <c r="S14" s="181">
        <v>2311.9998931884802</v>
      </c>
    </row>
    <row r="15" spans="2:19" x14ac:dyDescent="0.25">
      <c r="B15" s="125">
        <v>907</v>
      </c>
      <c r="C15" s="179" t="s">
        <v>11</v>
      </c>
      <c r="D15" s="180">
        <v>19241.986480712891</v>
      </c>
      <c r="E15" s="181">
        <v>20567.723078682699</v>
      </c>
      <c r="F15" s="180">
        <v>4437.7806396484375</v>
      </c>
      <c r="G15" s="181">
        <v>5651.3288574218795</v>
      </c>
      <c r="H15" s="180">
        <v>1330.362548828125</v>
      </c>
      <c r="I15" s="181">
        <v>1228.6831359863299</v>
      </c>
      <c r="J15" s="180">
        <v>8934.416015625</v>
      </c>
      <c r="K15" s="181">
        <v>7766.8854980468795</v>
      </c>
      <c r="L15" s="180">
        <v>214.34394836425781</v>
      </c>
      <c r="M15" s="181">
        <v>391.91853332519503</v>
      </c>
      <c r="N15" s="180">
        <v>552.95474243164063</v>
      </c>
      <c r="O15" s="181">
        <v>547.77876281738304</v>
      </c>
      <c r="P15" s="180">
        <v>1620.2692565917969</v>
      </c>
      <c r="Q15" s="181">
        <v>1618.9676818847699</v>
      </c>
      <c r="R15" s="180">
        <v>2024.9999618530273</v>
      </c>
      <c r="S15" s="181">
        <v>2756.00001525879</v>
      </c>
    </row>
    <row r="16" spans="2:19" x14ac:dyDescent="0.25">
      <c r="B16" s="125">
        <v>908</v>
      </c>
      <c r="C16" s="179" t="s">
        <v>12</v>
      </c>
      <c r="D16" s="180">
        <v>19388.383255004883</v>
      </c>
      <c r="E16" s="181">
        <v>21761.000888144201</v>
      </c>
      <c r="F16" s="180">
        <v>3533.74462890625</v>
      </c>
      <c r="G16" s="181">
        <v>4566.9373779296902</v>
      </c>
      <c r="H16" s="180">
        <v>1696.7877197265625</v>
      </c>
      <c r="I16" s="181">
        <v>1653.5364685058601</v>
      </c>
      <c r="J16" s="180">
        <v>8273.3115234375</v>
      </c>
      <c r="K16" s="181">
        <v>9641.98779296875</v>
      </c>
      <c r="L16" s="180">
        <v>315.21188354492188</v>
      </c>
      <c r="M16" s="181">
        <v>435.930908203125</v>
      </c>
      <c r="N16" s="180">
        <v>642.32450866699219</v>
      </c>
      <c r="O16" s="181">
        <v>617.75250244140602</v>
      </c>
      <c r="P16" s="180">
        <v>1505.5677185058594</v>
      </c>
      <c r="Q16" s="181">
        <v>1699.69641113281</v>
      </c>
      <c r="R16" s="180">
        <v>2208.9999542236328</v>
      </c>
      <c r="S16" s="181">
        <v>3142.0000305175799</v>
      </c>
    </row>
    <row r="17" spans="2:19" x14ac:dyDescent="0.25">
      <c r="B17" s="125">
        <v>909</v>
      </c>
      <c r="C17" s="179" t="s">
        <v>13</v>
      </c>
      <c r="D17" s="180">
        <v>35213.281066894531</v>
      </c>
      <c r="E17" s="181">
        <v>35150.8706953929</v>
      </c>
      <c r="F17" s="180">
        <v>8225.305908203125</v>
      </c>
      <c r="G17" s="181">
        <v>8397.1774902343805</v>
      </c>
      <c r="H17" s="180">
        <v>2652.8020629882813</v>
      </c>
      <c r="I17" s="181">
        <v>2418.9555053710901</v>
      </c>
      <c r="J17" s="180">
        <v>16288.9150390625</v>
      </c>
      <c r="K17" s="181">
        <v>15842.685546875</v>
      </c>
      <c r="L17" s="180">
        <v>416.51811218261719</v>
      </c>
      <c r="M17" s="181">
        <v>571.42716979980503</v>
      </c>
      <c r="N17" s="180">
        <v>836.85098266601563</v>
      </c>
      <c r="O17" s="181">
        <v>939.91705322265602</v>
      </c>
      <c r="P17" s="180">
        <v>2464.2216796875</v>
      </c>
      <c r="Q17" s="181">
        <v>2509.42553710938</v>
      </c>
      <c r="R17" s="180">
        <v>4060</v>
      </c>
      <c r="S17" s="181">
        <v>5415.9999694824201</v>
      </c>
    </row>
    <row r="18" spans="2:19" x14ac:dyDescent="0.25">
      <c r="B18" s="125">
        <v>910</v>
      </c>
      <c r="C18" s="179" t="s">
        <v>14</v>
      </c>
      <c r="D18" s="180">
        <v>22098.843246459961</v>
      </c>
      <c r="E18" s="181">
        <v>23940.055204853899</v>
      </c>
      <c r="F18" s="180">
        <v>5657.84228515625</v>
      </c>
      <c r="G18" s="181">
        <v>6414.4445800781295</v>
      </c>
      <c r="H18" s="180">
        <v>1244.8593139648438</v>
      </c>
      <c r="I18" s="181">
        <v>1308.44262695313</v>
      </c>
      <c r="J18" s="180">
        <v>11488.60546875</v>
      </c>
      <c r="K18" s="181">
        <v>10932.4787597656</v>
      </c>
      <c r="L18" s="180">
        <v>330.19544982910156</v>
      </c>
      <c r="M18" s="181">
        <v>420.44917297363298</v>
      </c>
      <c r="N18" s="180">
        <v>591.76725769042969</v>
      </c>
      <c r="O18" s="181">
        <v>603.50106811523403</v>
      </c>
      <c r="P18" s="180">
        <v>1785.2246398925781</v>
      </c>
      <c r="Q18" s="181">
        <v>2086.3839721679701</v>
      </c>
      <c r="R18" s="180">
        <v>1913</v>
      </c>
      <c r="S18" s="181">
        <v>2425.9999694824201</v>
      </c>
    </row>
    <row r="19" spans="2:19" x14ac:dyDescent="0.25">
      <c r="B19" s="125">
        <v>911</v>
      </c>
      <c r="C19" s="179" t="s">
        <v>15</v>
      </c>
      <c r="D19" s="180">
        <v>29121.376083374023</v>
      </c>
      <c r="E19" s="181">
        <v>29793.696794965599</v>
      </c>
      <c r="F19" s="180">
        <v>7882.26416015625</v>
      </c>
      <c r="G19" s="181">
        <v>8710.66259765625</v>
      </c>
      <c r="H19" s="180">
        <v>1665.7051391601563</v>
      </c>
      <c r="I19" s="181">
        <v>1606.35559082031</v>
      </c>
      <c r="J19" s="180">
        <v>14103.2255859375</v>
      </c>
      <c r="K19" s="181">
        <v>11804.0754394531</v>
      </c>
      <c r="L19" s="180">
        <v>477.1868896484375</v>
      </c>
      <c r="M19" s="181">
        <v>603.68249511718795</v>
      </c>
      <c r="N19" s="180">
        <v>660.72370910644531</v>
      </c>
      <c r="O19" s="181">
        <v>630.31042480468795</v>
      </c>
      <c r="P19" s="180">
        <v>2288.8505249023438</v>
      </c>
      <c r="Q19" s="181">
        <v>2511.9906616210901</v>
      </c>
      <c r="R19" s="180">
        <v>2356.9999847412109</v>
      </c>
      <c r="S19" s="181">
        <v>2925.00001525879</v>
      </c>
    </row>
    <row r="20" spans="2:19" x14ac:dyDescent="0.25">
      <c r="B20" s="125">
        <v>912</v>
      </c>
      <c r="C20" s="179" t="s">
        <v>16</v>
      </c>
      <c r="D20" s="180">
        <v>38729.779846191406</v>
      </c>
      <c r="E20" s="181">
        <v>39219.3049573768</v>
      </c>
      <c r="F20" s="180">
        <v>9173.6611328125</v>
      </c>
      <c r="G20" s="181">
        <v>9479.5056152343805</v>
      </c>
      <c r="H20" s="180">
        <v>2569.8739624023438</v>
      </c>
      <c r="I20" s="181">
        <v>2411.5594482421898</v>
      </c>
      <c r="J20" s="180">
        <v>20371.5615234375</v>
      </c>
      <c r="K20" s="181">
        <v>19259.481933593801</v>
      </c>
      <c r="L20" s="180">
        <v>414.93505859375</v>
      </c>
      <c r="M20" s="181">
        <v>653.15933227539097</v>
      </c>
      <c r="N20" s="180">
        <v>927.27554321289063</v>
      </c>
      <c r="O20" s="181">
        <v>1124.5053405761701</v>
      </c>
      <c r="P20" s="180">
        <v>3076.2160034179688</v>
      </c>
      <c r="Q20" s="181">
        <v>3113.8121948242201</v>
      </c>
      <c r="R20" s="180">
        <v>3447.9999389648438</v>
      </c>
      <c r="S20" s="181">
        <v>4062.0001068115198</v>
      </c>
    </row>
    <row r="21" spans="2:19" x14ac:dyDescent="0.25">
      <c r="B21" s="125">
        <v>913</v>
      </c>
      <c r="C21" s="179" t="s">
        <v>17</v>
      </c>
      <c r="D21" s="180">
        <v>18340.458183288574</v>
      </c>
      <c r="E21" s="181">
        <v>19376.212135224901</v>
      </c>
      <c r="F21" s="180">
        <v>3980.89990234375</v>
      </c>
      <c r="G21" s="181">
        <v>4057.50219726563</v>
      </c>
      <c r="H21" s="180">
        <v>1158.5545349121094</v>
      </c>
      <c r="I21" s="181">
        <v>1218.5230407714801</v>
      </c>
      <c r="J21" s="180">
        <v>8480.19775390625</v>
      </c>
      <c r="K21" s="181">
        <v>9985.2976074218805</v>
      </c>
      <c r="L21" s="180">
        <v>316.64900207519531</v>
      </c>
      <c r="M21" s="181">
        <v>403.39588928222702</v>
      </c>
      <c r="N21" s="180">
        <v>574.96246337890625</v>
      </c>
      <c r="O21" s="181">
        <v>558.03941345214798</v>
      </c>
      <c r="P21" s="180">
        <v>2038.4161376953125</v>
      </c>
      <c r="Q21" s="181">
        <v>1972.6025390625</v>
      </c>
      <c r="R21" s="180">
        <v>1281.9999694824219</v>
      </c>
      <c r="S21" s="181">
        <v>1914.99998474121</v>
      </c>
    </row>
    <row r="22" spans="2:19" x14ac:dyDescent="0.25">
      <c r="B22" s="125">
        <v>914</v>
      </c>
      <c r="C22" s="179" t="s">
        <v>18</v>
      </c>
      <c r="D22" s="180">
        <v>25116.74747467041</v>
      </c>
      <c r="E22" s="181">
        <v>27369.455427332799</v>
      </c>
      <c r="F22" s="180">
        <v>5885.332763671875</v>
      </c>
      <c r="G22" s="181">
        <v>6850.8720703125</v>
      </c>
      <c r="H22" s="180">
        <v>1432.5990295410156</v>
      </c>
      <c r="I22" s="181">
        <v>1403.0478515625</v>
      </c>
      <c r="J22" s="180">
        <v>14347.5078125</v>
      </c>
      <c r="K22" s="181">
        <v>14026.060058593799</v>
      </c>
      <c r="L22" s="180">
        <v>780.29010009765625</v>
      </c>
      <c r="M22" s="181">
        <v>1386.46594238281</v>
      </c>
      <c r="N22" s="180">
        <v>539.55535888671875</v>
      </c>
      <c r="O22" s="181">
        <v>547.33982849121105</v>
      </c>
      <c r="P22" s="180">
        <v>2169.4878845214844</v>
      </c>
      <c r="Q22" s="181">
        <v>2244.3374633789099</v>
      </c>
      <c r="R22" s="180">
        <v>1136.9999771118164</v>
      </c>
      <c r="S22" s="181">
        <v>1528.0000305175799</v>
      </c>
    </row>
    <row r="23" spans="2:19" x14ac:dyDescent="0.25">
      <c r="B23" s="125">
        <v>915</v>
      </c>
      <c r="C23" s="179" t="s">
        <v>19</v>
      </c>
      <c r="D23" s="180">
        <v>33138.158416748047</v>
      </c>
      <c r="E23" s="181">
        <v>36032.497958277898</v>
      </c>
      <c r="F23" s="180">
        <v>7679.472900390625</v>
      </c>
      <c r="G23" s="181">
        <v>9209.8156738281305</v>
      </c>
      <c r="H23" s="180">
        <v>2096.513916015625</v>
      </c>
      <c r="I23" s="181">
        <v>2023.1181640625</v>
      </c>
      <c r="J23" s="180">
        <v>18116.34228515625</v>
      </c>
      <c r="K23" s="181">
        <v>17443.0078125</v>
      </c>
      <c r="L23" s="180">
        <v>639.30902099609375</v>
      </c>
      <c r="M23" s="181">
        <v>1105.5892944335901</v>
      </c>
      <c r="N23" s="180">
        <v>920.66607666015625</v>
      </c>
      <c r="O23" s="181">
        <v>963.32302856445301</v>
      </c>
      <c r="P23" s="180">
        <v>2459.4895629882813</v>
      </c>
      <c r="Q23" s="181">
        <v>2622.2704467773401</v>
      </c>
      <c r="R23" s="180">
        <v>2096.9999847412109</v>
      </c>
      <c r="S23" s="181">
        <v>3135.9999389648401</v>
      </c>
    </row>
    <row r="24" spans="2:19" x14ac:dyDescent="0.25">
      <c r="B24" s="125">
        <v>916</v>
      </c>
      <c r="C24" s="179" t="s">
        <v>20</v>
      </c>
      <c r="D24" s="180">
        <v>19915.47721862793</v>
      </c>
      <c r="E24" s="181">
        <v>20274.032448266698</v>
      </c>
      <c r="F24" s="180">
        <v>3451.2513427734375</v>
      </c>
      <c r="G24" s="181">
        <v>4287.17431640625</v>
      </c>
      <c r="H24" s="180">
        <v>1440.3468933105469</v>
      </c>
      <c r="I24" s="181">
        <v>1310.6613464355501</v>
      </c>
      <c r="J24" s="180">
        <v>11940.737060546875</v>
      </c>
      <c r="K24" s="181">
        <v>10024.8037109375</v>
      </c>
      <c r="L24" s="180">
        <v>450.15260314941406</v>
      </c>
      <c r="M24" s="181">
        <v>705.43081665039097</v>
      </c>
      <c r="N24" s="180">
        <v>612.56051635742188</v>
      </c>
      <c r="O24" s="181">
        <v>590.57180786132801</v>
      </c>
      <c r="P24" s="180">
        <v>1738.8102416992188</v>
      </c>
      <c r="Q24" s="181">
        <v>1726.1037292480501</v>
      </c>
      <c r="R24" s="180">
        <v>1654.0000534057617</v>
      </c>
      <c r="S24" s="181">
        <v>1766.00001525879</v>
      </c>
    </row>
    <row r="25" spans="2:19" x14ac:dyDescent="0.25">
      <c r="B25" s="125">
        <v>917</v>
      </c>
      <c r="C25" s="179" t="s">
        <v>21</v>
      </c>
      <c r="D25" s="180">
        <v>36178.678131103516</v>
      </c>
      <c r="E25" s="181">
        <v>36391.308317794697</v>
      </c>
      <c r="F25" s="180">
        <v>7587.369384765625</v>
      </c>
      <c r="G25" s="181">
        <v>8367.68603515625</v>
      </c>
      <c r="H25" s="180">
        <v>2837.0059814453125</v>
      </c>
      <c r="I25" s="181">
        <v>2500.2424926757799</v>
      </c>
      <c r="J25" s="180">
        <v>16104.3203125</v>
      </c>
      <c r="K25" s="181">
        <v>16736.757324218801</v>
      </c>
      <c r="L25" s="180">
        <v>457.48291015625</v>
      </c>
      <c r="M25" s="181">
        <v>483.16920471191401</v>
      </c>
      <c r="N25" s="180">
        <v>1208.9853210449219</v>
      </c>
      <c r="O25" s="181">
        <v>1155.3297424316399</v>
      </c>
      <c r="P25" s="180">
        <v>2671.9678344726563</v>
      </c>
      <c r="Q25" s="181">
        <v>2713.0360717773401</v>
      </c>
      <c r="R25" s="180">
        <v>3437.0000457763672</v>
      </c>
      <c r="S25" s="181">
        <v>4547.9999084472702</v>
      </c>
    </row>
    <row r="26" spans="2:19" x14ac:dyDescent="0.25">
      <c r="B26" s="125">
        <v>918</v>
      </c>
      <c r="C26" s="179" t="s">
        <v>22</v>
      </c>
      <c r="D26" s="180">
        <v>23486.997055053711</v>
      </c>
      <c r="E26" s="181">
        <v>23757.170987851299</v>
      </c>
      <c r="F26" s="180">
        <v>5578.4234619140625</v>
      </c>
      <c r="G26" s="181">
        <v>5744.8522949218795</v>
      </c>
      <c r="H26" s="180">
        <v>1658.7135620117188</v>
      </c>
      <c r="I26" s="181">
        <v>1548.7438354492199</v>
      </c>
      <c r="J26" s="180">
        <v>9482.88818359375</v>
      </c>
      <c r="K26" s="181">
        <v>9670.5947265625</v>
      </c>
      <c r="L26" s="180">
        <v>466.98358154296875</v>
      </c>
      <c r="M26" s="181">
        <v>560.84353637695301</v>
      </c>
      <c r="N26" s="180">
        <v>749.45454406738281</v>
      </c>
      <c r="O26" s="181">
        <v>761.74333190918003</v>
      </c>
      <c r="P26" s="180">
        <v>1721.3932800292969</v>
      </c>
      <c r="Q26" s="181">
        <v>1802.9175415039099</v>
      </c>
      <c r="R26" s="180">
        <v>2414.0000305175781</v>
      </c>
      <c r="S26" s="181">
        <v>2957.9999084472702</v>
      </c>
    </row>
    <row r="27" spans="2:19" x14ac:dyDescent="0.25">
      <c r="B27" s="125">
        <v>919</v>
      </c>
      <c r="C27" s="179" t="s">
        <v>23</v>
      </c>
      <c r="D27" s="180">
        <v>20496.591415405273</v>
      </c>
      <c r="E27" s="181">
        <v>21840.2237484869</v>
      </c>
      <c r="F27" s="180">
        <v>3917.5906982421875</v>
      </c>
      <c r="G27" s="181">
        <v>4540.0255126953098</v>
      </c>
      <c r="H27" s="180">
        <v>1634.5081787109375</v>
      </c>
      <c r="I27" s="181">
        <v>1440.2485656738299</v>
      </c>
      <c r="J27" s="180">
        <v>9307.2666015625</v>
      </c>
      <c r="K27" s="181">
        <v>10529.3740234375</v>
      </c>
      <c r="L27" s="180">
        <v>367.25910949707031</v>
      </c>
      <c r="M27" s="181">
        <v>505.43658447265602</v>
      </c>
      <c r="N27" s="180">
        <v>680.04176330566406</v>
      </c>
      <c r="O27" s="181">
        <v>745.98773193359398</v>
      </c>
      <c r="P27" s="180">
        <v>1731.7514343261719</v>
      </c>
      <c r="Q27" s="181">
        <v>1979.3705139160199</v>
      </c>
      <c r="R27" s="180">
        <v>1794.9999389648438</v>
      </c>
      <c r="S27" s="181">
        <v>1901.0000534057599</v>
      </c>
    </row>
    <row r="28" spans="2:19" x14ac:dyDescent="0.25">
      <c r="B28" s="125">
        <v>920</v>
      </c>
      <c r="C28" s="179" t="s">
        <v>24</v>
      </c>
      <c r="D28" s="180">
        <v>29635.209426879883</v>
      </c>
      <c r="E28" s="181">
        <v>24445.0527963534</v>
      </c>
      <c r="F28" s="180">
        <v>7376.595947265625</v>
      </c>
      <c r="G28" s="181">
        <v>5449.9333496093795</v>
      </c>
      <c r="H28" s="180">
        <v>2683.7941284179688</v>
      </c>
      <c r="I28" s="181">
        <v>2029.9769897460901</v>
      </c>
      <c r="J28" s="180">
        <v>8598.964111328125</v>
      </c>
      <c r="K28" s="181">
        <v>8783.0927734375</v>
      </c>
      <c r="L28" s="180">
        <v>277.38695526123047</v>
      </c>
      <c r="M28" s="181">
        <v>215.458740234375</v>
      </c>
      <c r="N28" s="180">
        <v>92.692419052124023</v>
      </c>
      <c r="O28" s="181">
        <v>73.778446197509794</v>
      </c>
      <c r="P28" s="180">
        <v>2464.6421203613281</v>
      </c>
      <c r="Q28" s="181">
        <v>2393.0091247558598</v>
      </c>
      <c r="R28" s="180">
        <v>9599.9998779296875</v>
      </c>
      <c r="S28" s="181">
        <v>13573.000366210899</v>
      </c>
    </row>
    <row r="29" spans="2:19" x14ac:dyDescent="0.25">
      <c r="B29" s="125">
        <v>921</v>
      </c>
      <c r="C29" s="179" t="s">
        <v>25</v>
      </c>
      <c r="D29" s="180">
        <v>49521.994812011719</v>
      </c>
      <c r="E29" s="181">
        <v>54865.006728888999</v>
      </c>
      <c r="F29" s="180">
        <v>12324.5966796875</v>
      </c>
      <c r="G29" s="181">
        <v>15254.614746093799</v>
      </c>
      <c r="H29" s="180">
        <v>3818.697265625</v>
      </c>
      <c r="I29" s="181">
        <v>3731.90551757813</v>
      </c>
      <c r="J29" s="180">
        <v>27324.5849609375</v>
      </c>
      <c r="K29" s="181">
        <v>30308.3662109375</v>
      </c>
      <c r="L29" s="180">
        <v>219.94471740722656</v>
      </c>
      <c r="M29" s="181">
        <v>428.74713134765602</v>
      </c>
      <c r="N29" s="180">
        <v>59.620187759399414</v>
      </c>
      <c r="O29" s="181">
        <v>67.803350448608398</v>
      </c>
      <c r="P29" s="180">
        <v>3807.7794189453125</v>
      </c>
      <c r="Q29" s="181">
        <v>3531.2771606445299</v>
      </c>
      <c r="R29" s="180">
        <v>4573.0000915527344</v>
      </c>
      <c r="S29" s="181">
        <v>5444.9999084472702</v>
      </c>
    </row>
    <row r="30" spans="2:19" x14ac:dyDescent="0.25">
      <c r="B30" s="125">
        <v>922</v>
      </c>
      <c r="C30" s="179" t="s">
        <v>26</v>
      </c>
      <c r="D30" s="180">
        <v>38884.157051086426</v>
      </c>
      <c r="E30" s="181">
        <v>38676.334542413199</v>
      </c>
      <c r="F30" s="180">
        <v>11887.15087890625</v>
      </c>
      <c r="G30" s="181">
        <v>11135.1110839844</v>
      </c>
      <c r="H30" s="180">
        <v>2532.2347412109375</v>
      </c>
      <c r="I30" s="181">
        <v>2599.2022705078102</v>
      </c>
      <c r="J30" s="180">
        <v>19236.42919921875</v>
      </c>
      <c r="K30" s="181">
        <v>20695.412109375</v>
      </c>
      <c r="L30" s="180">
        <v>180.24246978759766</v>
      </c>
      <c r="M30" s="181">
        <v>227.86171722412101</v>
      </c>
      <c r="N30" s="180">
        <v>32.732651710510254</v>
      </c>
      <c r="O30" s="181">
        <v>25.718511581420898</v>
      </c>
      <c r="P30" s="180">
        <v>2512.88232421875</v>
      </c>
      <c r="Q30" s="181">
        <v>2499.7488403320299</v>
      </c>
      <c r="R30" s="180">
        <v>4135.9998779296875</v>
      </c>
      <c r="S30" s="181">
        <v>3354.00001525879</v>
      </c>
    </row>
    <row r="31" spans="2:19" x14ac:dyDescent="0.25">
      <c r="B31" s="125">
        <v>923</v>
      </c>
      <c r="C31" s="179" t="s">
        <v>27</v>
      </c>
      <c r="D31" s="180">
        <v>96339.969741821289</v>
      </c>
      <c r="E31" s="181">
        <v>95661.570887669499</v>
      </c>
      <c r="F31" s="180">
        <v>31963.6318359375</v>
      </c>
      <c r="G31" s="181">
        <v>32846.99609375</v>
      </c>
      <c r="H31" s="180">
        <v>8087.431884765625</v>
      </c>
      <c r="I31" s="181">
        <v>7422.7998046875</v>
      </c>
      <c r="J31" s="180">
        <v>28486.51171875</v>
      </c>
      <c r="K31" s="181">
        <v>27997.35546875</v>
      </c>
      <c r="L31" s="180">
        <v>359.6644287109375</v>
      </c>
      <c r="M31" s="181">
        <v>395.26165771484398</v>
      </c>
      <c r="N31" s="180">
        <v>67.803350448608398</v>
      </c>
      <c r="O31" s="181">
        <v>77.1555366516113</v>
      </c>
      <c r="P31" s="180">
        <v>2788.4402465820313</v>
      </c>
      <c r="Q31" s="181">
        <v>3073.3244018554701</v>
      </c>
      <c r="R31" s="180">
        <v>14523.999938964844</v>
      </c>
      <c r="S31" s="181">
        <v>15595.9998168945</v>
      </c>
    </row>
    <row r="32" spans="2:19" ht="15.75" thickBot="1" x14ac:dyDescent="0.3">
      <c r="B32" s="126">
        <v>924</v>
      </c>
      <c r="C32" s="184" t="s">
        <v>28</v>
      </c>
      <c r="D32" s="185">
        <v>3765.3410301208496</v>
      </c>
      <c r="E32" s="186">
        <v>4117.70912417605</v>
      </c>
      <c r="F32" s="185">
        <v>718.01626586914063</v>
      </c>
      <c r="G32" s="186">
        <v>793.92996215820301</v>
      </c>
      <c r="H32" s="185">
        <v>225.1326904296875</v>
      </c>
      <c r="I32" s="186">
        <v>251.784294128418</v>
      </c>
      <c r="J32" s="185">
        <v>1672.9332275390625</v>
      </c>
      <c r="K32" s="186">
        <v>1699.57238769531</v>
      </c>
      <c r="L32" s="185">
        <v>55.946500778198242</v>
      </c>
      <c r="M32" s="186">
        <v>53.981899261474602</v>
      </c>
      <c r="N32" s="185">
        <v>126.18229293823242</v>
      </c>
      <c r="O32" s="186">
        <v>150.22672271728501</v>
      </c>
      <c r="P32" s="185">
        <v>582.39116668701172</v>
      </c>
      <c r="Q32" s="186">
        <v>610.38372802734398</v>
      </c>
      <c r="R32" s="185">
        <v>372.9999885559082</v>
      </c>
      <c r="S32" s="186">
        <v>481.99999618530302</v>
      </c>
    </row>
    <row r="33" spans="1:20" ht="4.5" customHeight="1" x14ac:dyDescent="0.25">
      <c r="Q33" s="182"/>
      <c r="R33" s="182"/>
      <c r="S33" s="182"/>
    </row>
    <row r="34" spans="1:20" ht="12.75" customHeight="1" x14ac:dyDescent="0.25">
      <c r="A34" s="182"/>
      <c r="B34" s="419" t="s">
        <v>188</v>
      </c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182"/>
    </row>
    <row r="35" spans="1:20" ht="12.75" customHeight="1" x14ac:dyDescent="0.25">
      <c r="A35" s="182"/>
      <c r="B35" s="39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S35" s="182"/>
      <c r="T35" s="182"/>
    </row>
  </sheetData>
  <sheetProtection algorithmName="SHA-512" hashValue="PdZUv18WP8OgIbaIoeCyhiha7KptvVm8UAsJ1CL31knt2UL/GN08kfC3zRDEzuwVA8gZ7dC4bhY0LA7YMPnqvQ==" saltValue="WiQuGvXE4/uX3X/3VCa+Tw==" spinCount="100000" sheet="1" objects="1" scenarios="1"/>
  <mergeCells count="17">
    <mergeCell ref="B34:S34"/>
    <mergeCell ref="N6:O6"/>
    <mergeCell ref="P6:Q6"/>
    <mergeCell ref="R6:S6"/>
    <mergeCell ref="P4:Q4"/>
    <mergeCell ref="R4:S4"/>
    <mergeCell ref="D6:E6"/>
    <mergeCell ref="D4:E4"/>
    <mergeCell ref="F4:G4"/>
    <mergeCell ref="H4:I4"/>
    <mergeCell ref="J4:K4"/>
    <mergeCell ref="N4:O4"/>
    <mergeCell ref="L4:M4"/>
    <mergeCell ref="F6:G6"/>
    <mergeCell ref="H6:I6"/>
    <mergeCell ref="J6:K6"/>
    <mergeCell ref="L6:M6"/>
  </mergeCells>
  <pageMargins left="0.19685039370078741" right="0.19685039370078741" top="0.19685039370078741" bottom="0.19685039370078741" header="0.31496062992125984" footer="0.31496062992125984"/>
  <pageSetup paperSize="9" scale="82" orientation="landscape" r:id="rId1"/>
  <ignoredErrors>
    <ignoredError sqref="E5 G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21">
    <tabColor rgb="FF00B050"/>
  </sheetPr>
  <dimension ref="A1:P38"/>
  <sheetViews>
    <sheetView zoomScaleNormal="100" workbookViewId="0">
      <selection activeCell="F17" sqref="F17"/>
    </sheetView>
  </sheetViews>
  <sheetFormatPr defaultColWidth="8.85546875" defaultRowHeight="15" x14ac:dyDescent="0.25"/>
  <cols>
    <col min="1" max="1" width="2.7109375" style="33" customWidth="1"/>
    <col min="2" max="2" width="5.140625" style="33" customWidth="1"/>
    <col min="3" max="3" width="21.42578125" style="33" customWidth="1"/>
    <col min="4" max="16" width="10.7109375" style="33" customWidth="1"/>
    <col min="17" max="17" width="3.5703125" style="33" customWidth="1"/>
    <col min="18" max="16384" width="8.85546875" style="33"/>
  </cols>
  <sheetData>
    <row r="1" spans="1:16" ht="15" customHeight="1" thickBot="1" x14ac:dyDescent="0.3"/>
    <row r="2" spans="1:16" ht="15.75" x14ac:dyDescent="0.25">
      <c r="B2" s="203" t="s">
        <v>201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</row>
    <row r="3" spans="1:16" x14ac:dyDescent="0.25">
      <c r="B3" s="204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205"/>
    </row>
    <row r="4" spans="1:16" ht="28.5" customHeight="1" x14ac:dyDescent="0.25">
      <c r="B4" s="206"/>
      <c r="C4" s="305"/>
      <c r="D4" s="424" t="s">
        <v>152</v>
      </c>
      <c r="E4" s="424"/>
      <c r="F4" s="424" t="s">
        <v>153</v>
      </c>
      <c r="G4" s="424"/>
      <c r="H4" s="424" t="s">
        <v>154</v>
      </c>
      <c r="I4" s="424"/>
      <c r="J4" s="424" t="s">
        <v>120</v>
      </c>
      <c r="K4" s="424"/>
      <c r="L4" s="424" t="s">
        <v>121</v>
      </c>
      <c r="M4" s="424"/>
      <c r="N4" s="424" t="s">
        <v>198</v>
      </c>
      <c r="O4" s="425"/>
    </row>
    <row r="5" spans="1:16" x14ac:dyDescent="0.25">
      <c r="B5" s="220"/>
      <c r="C5" s="221"/>
      <c r="D5" s="308">
        <f>Overblik!$D$6</f>
        <v>2017</v>
      </c>
      <c r="E5" s="308">
        <f>Overblik!$E$6</f>
        <v>2018</v>
      </c>
      <c r="F5" s="308">
        <f>Overblik!$D$6</f>
        <v>2017</v>
      </c>
      <c r="G5" s="308">
        <f>Overblik!$E$6</f>
        <v>2018</v>
      </c>
      <c r="H5" s="308">
        <f>Overblik!$D$6</f>
        <v>2017</v>
      </c>
      <c r="I5" s="308">
        <f>Overblik!$E$6</f>
        <v>2018</v>
      </c>
      <c r="J5" s="308">
        <f>Overblik!$D$6</f>
        <v>2017</v>
      </c>
      <c r="K5" s="308">
        <f>Overblik!$E$6</f>
        <v>2018</v>
      </c>
      <c r="L5" s="308">
        <f>Overblik!$D$6</f>
        <v>2017</v>
      </c>
      <c r="M5" s="308">
        <f>Overblik!$E$6</f>
        <v>2018</v>
      </c>
      <c r="N5" s="308">
        <f>Overblik!$D$6</f>
        <v>2017</v>
      </c>
      <c r="O5" s="309">
        <f>Overblik!$E$6</f>
        <v>2018</v>
      </c>
    </row>
    <row r="6" spans="1:16" ht="14.25" customHeight="1" x14ac:dyDescent="0.25">
      <c r="B6" s="220"/>
      <c r="C6" s="221"/>
      <c r="D6" s="426" t="s">
        <v>35</v>
      </c>
      <c r="E6" s="430"/>
      <c r="F6" s="426" t="s">
        <v>32</v>
      </c>
      <c r="G6" s="430"/>
      <c r="H6" s="426" t="s">
        <v>32</v>
      </c>
      <c r="I6" s="430"/>
      <c r="J6" s="426" t="s">
        <v>36</v>
      </c>
      <c r="K6" s="426"/>
      <c r="L6" s="426" t="s">
        <v>36</v>
      </c>
      <c r="M6" s="426"/>
      <c r="N6" s="426" t="s">
        <v>36</v>
      </c>
      <c r="O6" s="427"/>
    </row>
    <row r="7" spans="1:16" ht="2.25" customHeight="1" thickBot="1" x14ac:dyDescent="0.3">
      <c r="B7" s="208"/>
      <c r="C7" s="209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1"/>
    </row>
    <row r="8" spans="1:16" x14ac:dyDescent="0.25">
      <c r="B8" s="123"/>
      <c r="C8" s="394" t="s">
        <v>130</v>
      </c>
      <c r="D8" s="428" t="s">
        <v>169</v>
      </c>
      <c r="E8" s="429"/>
      <c r="F8" s="329" t="s">
        <v>182</v>
      </c>
      <c r="G8" s="330" t="s">
        <v>173</v>
      </c>
      <c r="H8" s="329" t="s">
        <v>183</v>
      </c>
      <c r="I8" s="330" t="s">
        <v>173</v>
      </c>
      <c r="J8" s="422"/>
      <c r="K8" s="423"/>
      <c r="L8" s="422"/>
      <c r="M8" s="423"/>
      <c r="N8" s="422"/>
      <c r="O8" s="423"/>
    </row>
    <row r="9" spans="1:16" x14ac:dyDescent="0.25">
      <c r="B9" s="124"/>
      <c r="C9" s="395" t="s">
        <v>119</v>
      </c>
      <c r="D9" s="231">
        <v>79.572917686136222</v>
      </c>
      <c r="E9" s="232">
        <v>80.162997687883944</v>
      </c>
      <c r="F9" s="231">
        <v>63.769775698081737</v>
      </c>
      <c r="G9" s="232">
        <v>59.467143380838912</v>
      </c>
      <c r="H9" s="231">
        <v>68.675603230311452</v>
      </c>
      <c r="I9" s="232">
        <v>65.732049570218777</v>
      </c>
      <c r="J9" s="233">
        <v>40.175219023779725</v>
      </c>
      <c r="K9" s="232">
        <v>56.631762652705099</v>
      </c>
      <c r="L9" s="233">
        <v>29.032258064516096</v>
      </c>
      <c r="M9" s="232">
        <v>46.696035242290804</v>
      </c>
      <c r="N9" s="233">
        <f>0.482517482517482*100</f>
        <v>48.251748251748197</v>
      </c>
      <c r="O9" s="232">
        <v>53.658536585365901</v>
      </c>
    </row>
    <row r="10" spans="1:16" ht="15.75" thickBot="1" x14ac:dyDescent="0.3">
      <c r="B10" s="137"/>
      <c r="C10" s="396" t="s">
        <v>37</v>
      </c>
      <c r="D10" s="238">
        <f>LARGE(D12:D35,5)</f>
        <v>83.922669091238333</v>
      </c>
      <c r="E10" s="239">
        <f t="shared" ref="E10:M10" si="0">LARGE(E12:E35,5)</f>
        <v>84.722531011378365</v>
      </c>
      <c r="F10" s="238">
        <f t="shared" si="0"/>
        <v>75.885355561272945</v>
      </c>
      <c r="G10" s="239">
        <f t="shared" si="0"/>
        <v>79.995101675626898</v>
      </c>
      <c r="H10" s="238">
        <f t="shared" si="0"/>
        <v>86.024605823920893</v>
      </c>
      <c r="I10" s="239">
        <f t="shared" si="0"/>
        <v>83.882497807528637</v>
      </c>
      <c r="J10" s="240">
        <f t="shared" si="0"/>
        <v>55</v>
      </c>
      <c r="K10" s="239">
        <f t="shared" si="0"/>
        <v>71.084337349397586</v>
      </c>
      <c r="L10" s="240">
        <f t="shared" si="0"/>
        <v>45.454545454545453</v>
      </c>
      <c r="M10" s="239">
        <f t="shared" si="0"/>
        <v>75</v>
      </c>
      <c r="N10" s="240">
        <f t="shared" ref="N10:O10" si="1">LARGE(N12:N35,5)</f>
        <v>72.222222222222214</v>
      </c>
      <c r="O10" s="239">
        <f t="shared" si="1"/>
        <v>63.636363636363633</v>
      </c>
    </row>
    <row r="11" spans="1:16" ht="13.5" customHeight="1" thickBot="1" x14ac:dyDescent="0.3">
      <c r="A11" s="35"/>
      <c r="B11" s="338" t="s">
        <v>29</v>
      </c>
      <c r="C11" s="339" t="s">
        <v>0</v>
      </c>
      <c r="D11" s="348"/>
      <c r="E11" s="348"/>
      <c r="F11" s="348"/>
      <c r="G11" s="348"/>
      <c r="H11" s="348"/>
      <c r="I11" s="348"/>
      <c r="J11" s="348"/>
      <c r="K11" s="348"/>
      <c r="L11" s="348"/>
      <c r="M11" s="349"/>
      <c r="N11" s="348"/>
      <c r="O11" s="349"/>
    </row>
    <row r="12" spans="1:16" x14ac:dyDescent="0.25">
      <c r="B12" s="138">
        <v>901</v>
      </c>
      <c r="C12" s="187" t="s">
        <v>5</v>
      </c>
      <c r="D12" s="243">
        <v>81.601547248966284</v>
      </c>
      <c r="E12" s="244">
        <v>84.060786602480903</v>
      </c>
      <c r="F12" s="243">
        <v>72.268982935664269</v>
      </c>
      <c r="G12" s="244">
        <v>66.07501197180548</v>
      </c>
      <c r="H12" s="245">
        <v>82.601496310434641</v>
      </c>
      <c r="I12" s="244">
        <v>78.399425668676102</v>
      </c>
      <c r="J12" s="245">
        <v>34.615384615384613</v>
      </c>
      <c r="K12" s="244">
        <v>56.756756756756758</v>
      </c>
      <c r="L12" s="245">
        <v>20</v>
      </c>
      <c r="M12" s="244">
        <v>20</v>
      </c>
      <c r="N12" s="245">
        <v>37.5</v>
      </c>
      <c r="O12" s="244">
        <v>23.076923076923077</v>
      </c>
      <c r="P12" s="242"/>
    </row>
    <row r="13" spans="1:16" x14ac:dyDescent="0.25">
      <c r="B13" s="125">
        <v>902</v>
      </c>
      <c r="C13" s="179" t="s">
        <v>6</v>
      </c>
      <c r="D13" s="234">
        <v>79.113222995201156</v>
      </c>
      <c r="E13" s="232">
        <v>83.032405758609229</v>
      </c>
      <c r="F13" s="234">
        <v>62.652353923331184</v>
      </c>
      <c r="G13" s="232">
        <v>58.195635432257085</v>
      </c>
      <c r="H13" s="231">
        <v>65.63530468883306</v>
      </c>
      <c r="I13" s="232">
        <v>68.189831257263265</v>
      </c>
      <c r="J13" s="231">
        <v>29.166666666666668</v>
      </c>
      <c r="K13" s="232">
        <v>47.959183673469383</v>
      </c>
      <c r="L13" s="231">
        <v>0</v>
      </c>
      <c r="M13" s="232">
        <v>21.428571428571427</v>
      </c>
      <c r="N13" s="231">
        <v>72.222222222222214</v>
      </c>
      <c r="O13" s="232">
        <v>62.5</v>
      </c>
      <c r="P13" s="242"/>
    </row>
    <row r="14" spans="1:16" x14ac:dyDescent="0.25">
      <c r="B14" s="125">
        <v>903</v>
      </c>
      <c r="C14" s="179" t="s">
        <v>7</v>
      </c>
      <c r="D14" s="234">
        <v>81.010532776989706</v>
      </c>
      <c r="E14" s="232">
        <v>78.795259333594899</v>
      </c>
      <c r="F14" s="234">
        <v>73.523488288258434</v>
      </c>
      <c r="G14" s="232">
        <v>52.338876429794496</v>
      </c>
      <c r="H14" s="231">
        <v>78.712107871842392</v>
      </c>
      <c r="I14" s="232">
        <v>69.995104036013572</v>
      </c>
      <c r="J14" s="231">
        <v>42.857142857142854</v>
      </c>
      <c r="K14" s="232">
        <v>38.571428571428577</v>
      </c>
      <c r="L14" s="231">
        <v>33.333333333333329</v>
      </c>
      <c r="M14" s="232">
        <v>100</v>
      </c>
      <c r="N14" s="231">
        <v>50</v>
      </c>
      <c r="O14" s="232">
        <v>58.333333333333336</v>
      </c>
      <c r="P14" s="242"/>
    </row>
    <row r="15" spans="1:16" x14ac:dyDescent="0.25">
      <c r="B15" s="125">
        <v>904</v>
      </c>
      <c r="C15" s="179" t="s">
        <v>8</v>
      </c>
      <c r="D15" s="234">
        <v>75.057944647330444</v>
      </c>
      <c r="E15" s="232">
        <v>73.654611188241304</v>
      </c>
      <c r="F15" s="234">
        <v>59.977303460522982</v>
      </c>
      <c r="G15" s="232">
        <v>37.226410902506437</v>
      </c>
      <c r="H15" s="231">
        <v>42.896904293799892</v>
      </c>
      <c r="I15" s="232">
        <v>26.541486991138431</v>
      </c>
      <c r="J15" s="231">
        <v>32.432432432432435</v>
      </c>
      <c r="K15" s="232">
        <v>61.818181818181813</v>
      </c>
      <c r="L15" s="231">
        <v>23.076923076923077</v>
      </c>
      <c r="M15" s="232">
        <v>0</v>
      </c>
      <c r="N15" s="231">
        <v>38.461538461538467</v>
      </c>
      <c r="O15" s="232">
        <v>50</v>
      </c>
      <c r="P15" s="242"/>
    </row>
    <row r="16" spans="1:16" x14ac:dyDescent="0.25">
      <c r="B16" s="125">
        <v>905</v>
      </c>
      <c r="C16" s="179" t="s">
        <v>9</v>
      </c>
      <c r="D16" s="234">
        <v>77.971109392448611</v>
      </c>
      <c r="E16" s="232">
        <v>76.636205897443617</v>
      </c>
      <c r="F16" s="234">
        <v>63.841385172152769</v>
      </c>
      <c r="G16" s="232">
        <v>57.716409493121198</v>
      </c>
      <c r="H16" s="231">
        <v>64.001085200919306</v>
      </c>
      <c r="I16" s="232">
        <v>29.048074915310494</v>
      </c>
      <c r="J16" s="231">
        <v>52.631578947368418</v>
      </c>
      <c r="K16" s="232">
        <v>23.75</v>
      </c>
      <c r="L16" s="231">
        <v>42.857142857142854</v>
      </c>
      <c r="M16" s="232">
        <v>31.25</v>
      </c>
      <c r="N16" s="231">
        <v>22.222222222222221</v>
      </c>
      <c r="O16" s="232">
        <v>47.826086956521742</v>
      </c>
      <c r="P16" s="242"/>
    </row>
    <row r="17" spans="2:16" x14ac:dyDescent="0.25">
      <c r="B17" s="125">
        <v>906</v>
      </c>
      <c r="C17" s="179" t="s">
        <v>10</v>
      </c>
      <c r="D17" s="234">
        <v>78.007879153713816</v>
      </c>
      <c r="E17" s="232">
        <v>83.378501795792715</v>
      </c>
      <c r="F17" s="234">
        <v>83.502650384809385</v>
      </c>
      <c r="G17" s="232">
        <v>85.21523685798887</v>
      </c>
      <c r="H17" s="231">
        <v>89.24520890154345</v>
      </c>
      <c r="I17" s="232">
        <v>88.567300274245497</v>
      </c>
      <c r="J17" s="231">
        <v>53.333333333333336</v>
      </c>
      <c r="K17" s="232">
        <v>71.084337349397586</v>
      </c>
      <c r="L17" s="231">
        <v>18.181818181818183</v>
      </c>
      <c r="M17" s="232">
        <v>87.5</v>
      </c>
      <c r="N17" s="231">
        <v>57.142857142857139</v>
      </c>
      <c r="O17" s="232">
        <v>77.777777777777786</v>
      </c>
      <c r="P17" s="242"/>
    </row>
    <row r="18" spans="2:16" x14ac:dyDescent="0.25">
      <c r="B18" s="125">
        <v>907</v>
      </c>
      <c r="C18" s="179" t="s">
        <v>11</v>
      </c>
      <c r="D18" s="234">
        <v>76.638184363021765</v>
      </c>
      <c r="E18" s="232">
        <v>75.319609905532246</v>
      </c>
      <c r="F18" s="234">
        <v>76.426123650000889</v>
      </c>
      <c r="G18" s="232">
        <v>68.549799668425834</v>
      </c>
      <c r="H18" s="231">
        <v>81.03494314838656</v>
      </c>
      <c r="I18" s="232">
        <v>80.240539651450973</v>
      </c>
      <c r="J18" s="231">
        <v>36.363636363636367</v>
      </c>
      <c r="K18" s="232">
        <v>75.490196078431367</v>
      </c>
      <c r="L18" s="231">
        <v>0</v>
      </c>
      <c r="M18" s="232">
        <v>75</v>
      </c>
      <c r="N18" s="231">
        <v>87.5</v>
      </c>
      <c r="O18" s="232">
        <v>77.777777777777786</v>
      </c>
      <c r="P18" s="242"/>
    </row>
    <row r="19" spans="2:16" x14ac:dyDescent="0.25">
      <c r="B19" s="125">
        <v>908</v>
      </c>
      <c r="C19" s="179" t="s">
        <v>12</v>
      </c>
      <c r="D19" s="234">
        <v>72.264123909697275</v>
      </c>
      <c r="E19" s="232">
        <v>63.640592687049157</v>
      </c>
      <c r="F19" s="234">
        <v>69.19229754959683</v>
      </c>
      <c r="G19" s="232">
        <v>60.214627325571378</v>
      </c>
      <c r="H19" s="231">
        <v>77.902550606191056</v>
      </c>
      <c r="I19" s="232">
        <v>57.749317442998993</v>
      </c>
      <c r="J19" s="231">
        <v>27.027027027027028</v>
      </c>
      <c r="K19" s="232">
        <v>25.510204081632654</v>
      </c>
      <c r="L19" s="231">
        <v>75</v>
      </c>
      <c r="M19" s="232">
        <v>0</v>
      </c>
      <c r="N19" s="231">
        <v>0</v>
      </c>
      <c r="O19" s="232">
        <v>38.461538461538467</v>
      </c>
      <c r="P19" s="242"/>
    </row>
    <row r="20" spans="2:16" x14ac:dyDescent="0.25">
      <c r="B20" s="125">
        <v>909</v>
      </c>
      <c r="C20" s="179" t="s">
        <v>13</v>
      </c>
      <c r="D20" s="234">
        <v>79.450729635106981</v>
      </c>
      <c r="E20" s="232">
        <v>84.438036851477378</v>
      </c>
      <c r="F20" s="234">
        <v>59.185888925950621</v>
      </c>
      <c r="G20" s="232">
        <v>65.819065646817975</v>
      </c>
      <c r="H20" s="231">
        <v>54.585808289855372</v>
      </c>
      <c r="I20" s="232">
        <v>69.922764136234818</v>
      </c>
      <c r="J20" s="231">
        <v>64.102564102564102</v>
      </c>
      <c r="K20" s="232">
        <v>62.99212598425197</v>
      </c>
      <c r="L20" s="231">
        <v>100</v>
      </c>
      <c r="M20" s="232">
        <v>28.571428571428569</v>
      </c>
      <c r="N20" s="231">
        <v>83.333333333333343</v>
      </c>
      <c r="O20" s="232">
        <v>80</v>
      </c>
      <c r="P20" s="242"/>
    </row>
    <row r="21" spans="2:16" x14ac:dyDescent="0.25">
      <c r="B21" s="125">
        <v>910</v>
      </c>
      <c r="C21" s="179" t="s">
        <v>14</v>
      </c>
      <c r="D21" s="234">
        <v>78.738535221682312</v>
      </c>
      <c r="E21" s="232">
        <v>78.709688377146634</v>
      </c>
      <c r="F21" s="234">
        <v>60.126959077823656</v>
      </c>
      <c r="G21" s="232">
        <v>57.909963693502029</v>
      </c>
      <c r="H21" s="231">
        <v>79.036370835822908</v>
      </c>
      <c r="I21" s="232">
        <v>68.141291101078096</v>
      </c>
      <c r="J21" s="231">
        <v>59.45945945945946</v>
      </c>
      <c r="K21" s="232">
        <v>68.235294117647058</v>
      </c>
      <c r="L21" s="231">
        <v>0</v>
      </c>
      <c r="M21" s="232">
        <v>100</v>
      </c>
      <c r="N21" s="231">
        <v>37.5</v>
      </c>
      <c r="O21" s="232">
        <v>52.631578947368418</v>
      </c>
      <c r="P21" s="242"/>
    </row>
    <row r="22" spans="2:16" x14ac:dyDescent="0.25">
      <c r="B22" s="125">
        <v>911</v>
      </c>
      <c r="C22" s="179" t="s">
        <v>15</v>
      </c>
      <c r="D22" s="234">
        <v>57.353986508918602</v>
      </c>
      <c r="E22" s="232">
        <v>71.799752738961161</v>
      </c>
      <c r="F22" s="234">
        <v>68.11890593729153</v>
      </c>
      <c r="G22" s="232">
        <v>59.672795196797871</v>
      </c>
      <c r="H22" s="231">
        <v>86.193710911484288</v>
      </c>
      <c r="I22" s="232">
        <v>77.002906506939368</v>
      </c>
      <c r="J22" s="231">
        <v>25.531914893617021</v>
      </c>
      <c r="K22" s="232">
        <v>56.60377358490566</v>
      </c>
      <c r="L22" s="231">
        <v>44.444444444444443</v>
      </c>
      <c r="M22" s="232">
        <v>37.5</v>
      </c>
      <c r="N22" s="231">
        <v>30</v>
      </c>
      <c r="O22" s="232">
        <v>36.363636363636367</v>
      </c>
      <c r="P22" s="242"/>
    </row>
    <row r="23" spans="2:16" x14ac:dyDescent="0.25">
      <c r="B23" s="125">
        <v>912</v>
      </c>
      <c r="C23" s="179" t="s">
        <v>16</v>
      </c>
      <c r="D23" s="234">
        <v>85.449370114387463</v>
      </c>
      <c r="E23" s="232">
        <v>86.57929526453988</v>
      </c>
      <c r="F23" s="234">
        <v>75.4386167843914</v>
      </c>
      <c r="G23" s="232">
        <v>81.344875127746803</v>
      </c>
      <c r="H23" s="231">
        <v>86.024605823920893</v>
      </c>
      <c r="I23" s="232">
        <v>88.556816683426206</v>
      </c>
      <c r="J23" s="231">
        <v>34.615384615384613</v>
      </c>
      <c r="K23" s="232">
        <v>69.841269841269835</v>
      </c>
      <c r="L23" s="231">
        <v>0</v>
      </c>
      <c r="M23" s="232">
        <v>58.620689655172406</v>
      </c>
      <c r="N23" s="231">
        <v>50</v>
      </c>
      <c r="O23" s="232">
        <v>58.536585365853654</v>
      </c>
      <c r="P23" s="242"/>
    </row>
    <row r="24" spans="2:16" x14ac:dyDescent="0.25">
      <c r="B24" s="125">
        <v>913</v>
      </c>
      <c r="C24" s="179" t="s">
        <v>17</v>
      </c>
      <c r="D24" s="234">
        <v>73.098565403072456</v>
      </c>
      <c r="E24" s="232">
        <v>78.110339616092702</v>
      </c>
      <c r="F24" s="234">
        <v>49.54958460159056</v>
      </c>
      <c r="G24" s="232">
        <v>46.584395123519315</v>
      </c>
      <c r="H24" s="231">
        <v>55.696815698454486</v>
      </c>
      <c r="I24" s="232">
        <v>53.859528116184677</v>
      </c>
      <c r="J24" s="231">
        <v>41.176470588235297</v>
      </c>
      <c r="K24" s="232">
        <v>63.333333333333329</v>
      </c>
      <c r="L24" s="231">
        <v>50</v>
      </c>
      <c r="M24" s="232">
        <v>36.363636363636367</v>
      </c>
      <c r="N24" s="231">
        <v>25</v>
      </c>
      <c r="O24" s="232">
        <v>25</v>
      </c>
      <c r="P24" s="242"/>
    </row>
    <row r="25" spans="2:16" x14ac:dyDescent="0.25">
      <c r="B25" s="125">
        <v>914</v>
      </c>
      <c r="C25" s="179" t="s">
        <v>18</v>
      </c>
      <c r="D25" s="234">
        <v>86.629190459662567</v>
      </c>
      <c r="E25" s="232">
        <v>89.29833753357677</v>
      </c>
      <c r="F25" s="234">
        <v>82.018148160789352</v>
      </c>
      <c r="G25" s="232">
        <v>83.943984252412406</v>
      </c>
      <c r="H25" s="231">
        <v>82.8938325775202</v>
      </c>
      <c r="I25" s="232">
        <v>83.882497807528637</v>
      </c>
      <c r="J25" s="231">
        <v>27.027027027027028</v>
      </c>
      <c r="K25" s="232">
        <v>72.549019607843135</v>
      </c>
      <c r="L25" s="231">
        <v>45.454545454545453</v>
      </c>
      <c r="M25" s="232">
        <v>85.714285714285708</v>
      </c>
      <c r="N25" s="231">
        <v>60</v>
      </c>
      <c r="O25" s="232">
        <v>56.521739130434781</v>
      </c>
      <c r="P25" s="242"/>
    </row>
    <row r="26" spans="2:16" x14ac:dyDescent="0.25">
      <c r="B26" s="125">
        <v>915</v>
      </c>
      <c r="C26" s="179" t="s">
        <v>19</v>
      </c>
      <c r="D26" s="234">
        <v>83.922669091238333</v>
      </c>
      <c r="E26" s="232">
        <v>83.743719403615728</v>
      </c>
      <c r="F26" s="234">
        <v>54.112446250474029</v>
      </c>
      <c r="G26" s="232">
        <v>57.306859364976525</v>
      </c>
      <c r="H26" s="231">
        <v>64.536646236377507</v>
      </c>
      <c r="I26" s="232">
        <v>48.185380037536298</v>
      </c>
      <c r="J26" s="231">
        <v>52.173913043478258</v>
      </c>
      <c r="K26" s="232">
        <v>78.494623655913969</v>
      </c>
      <c r="L26" s="231">
        <v>40</v>
      </c>
      <c r="M26" s="232">
        <v>71.428571428571431</v>
      </c>
      <c r="N26" s="231">
        <v>75</v>
      </c>
      <c r="O26" s="232">
        <v>50</v>
      </c>
      <c r="P26" s="242"/>
    </row>
    <row r="27" spans="2:16" x14ac:dyDescent="0.25">
      <c r="B27" s="125">
        <v>916</v>
      </c>
      <c r="C27" s="179" t="s">
        <v>20</v>
      </c>
      <c r="D27" s="234">
        <v>82.317503470859862</v>
      </c>
      <c r="E27" s="232">
        <v>79.282489559795508</v>
      </c>
      <c r="F27" s="234">
        <v>75.885355561272945</v>
      </c>
      <c r="G27" s="232">
        <v>53.630395670692387</v>
      </c>
      <c r="H27" s="231">
        <v>92.888698227015368</v>
      </c>
      <c r="I27" s="232">
        <v>73.288238568926886</v>
      </c>
      <c r="J27" s="231">
        <v>50</v>
      </c>
      <c r="K27" s="232">
        <v>44.444444444444443</v>
      </c>
      <c r="L27" s="231">
        <v>0</v>
      </c>
      <c r="M27" s="232">
        <v>25</v>
      </c>
      <c r="N27" s="231">
        <v>30</v>
      </c>
      <c r="O27" s="232">
        <v>63.636363636363633</v>
      </c>
      <c r="P27" s="242"/>
    </row>
    <row r="28" spans="2:16" x14ac:dyDescent="0.25">
      <c r="B28" s="125">
        <v>917</v>
      </c>
      <c r="C28" s="179" t="s">
        <v>21</v>
      </c>
      <c r="D28" s="234">
        <v>75.836155343615118</v>
      </c>
      <c r="E28" s="232">
        <v>79.741888374128479</v>
      </c>
      <c r="F28" s="234">
        <v>57.131606243627296</v>
      </c>
      <c r="G28" s="232">
        <v>60.532085697452359</v>
      </c>
      <c r="H28" s="231">
        <v>60.088268490004936</v>
      </c>
      <c r="I28" s="232">
        <v>62.782834940697548</v>
      </c>
      <c r="J28" s="231">
        <v>28.571428571428573</v>
      </c>
      <c r="K28" s="232">
        <v>67.708333333333343</v>
      </c>
      <c r="L28" s="231">
        <v>0</v>
      </c>
      <c r="M28" s="232">
        <v>33.333333333333329</v>
      </c>
      <c r="N28" s="231">
        <v>50</v>
      </c>
      <c r="O28" s="232">
        <v>58.82352941176471</v>
      </c>
      <c r="P28" s="242"/>
    </row>
    <row r="29" spans="2:16" x14ac:dyDescent="0.25">
      <c r="B29" s="125">
        <v>918</v>
      </c>
      <c r="C29" s="179" t="s">
        <v>22</v>
      </c>
      <c r="D29" s="234">
        <v>78.254974647632267</v>
      </c>
      <c r="E29" s="232">
        <v>84.722531011378365</v>
      </c>
      <c r="F29" s="234">
        <v>55.107590733366749</v>
      </c>
      <c r="G29" s="232">
        <v>64.671647765176786</v>
      </c>
      <c r="H29" s="231">
        <v>47.331102122409135</v>
      </c>
      <c r="I29" s="232">
        <v>67.972717101539359</v>
      </c>
      <c r="J29" s="231">
        <v>33.333333333333336</v>
      </c>
      <c r="K29" s="232">
        <v>65.822784810126578</v>
      </c>
      <c r="L29" s="231">
        <v>0</v>
      </c>
      <c r="M29" s="232">
        <v>55.555555555555557</v>
      </c>
      <c r="N29" s="231">
        <v>50</v>
      </c>
      <c r="O29" s="232">
        <v>60</v>
      </c>
      <c r="P29" s="242"/>
    </row>
    <row r="30" spans="2:16" x14ac:dyDescent="0.25">
      <c r="B30" s="125">
        <v>919</v>
      </c>
      <c r="C30" s="179" t="s">
        <v>23</v>
      </c>
      <c r="D30" s="234">
        <v>73.142483173874993</v>
      </c>
      <c r="E30" s="232">
        <v>83.658493722270848</v>
      </c>
      <c r="F30" s="234">
        <v>68.864963308872589</v>
      </c>
      <c r="G30" s="232">
        <v>75.96286857905271</v>
      </c>
      <c r="H30" s="231">
        <v>63.868378944205489</v>
      </c>
      <c r="I30" s="232">
        <v>77.935743572164583</v>
      </c>
      <c r="J30" s="231">
        <v>55</v>
      </c>
      <c r="K30" s="232">
        <v>53.623188405797109</v>
      </c>
      <c r="L30" s="231">
        <v>40</v>
      </c>
      <c r="M30" s="232">
        <v>66.666666666666657</v>
      </c>
      <c r="N30" s="231">
        <v>28.571428571428569</v>
      </c>
      <c r="O30" s="232">
        <v>40</v>
      </c>
      <c r="P30" s="242"/>
    </row>
    <row r="31" spans="2:16" x14ac:dyDescent="0.25">
      <c r="B31" s="125">
        <v>920</v>
      </c>
      <c r="C31" s="179" t="s">
        <v>24</v>
      </c>
      <c r="D31" s="234">
        <v>87.37779630579783</v>
      </c>
      <c r="E31" s="232">
        <v>89.797545422992172</v>
      </c>
      <c r="F31" s="234">
        <v>74.439506035470188</v>
      </c>
      <c r="G31" s="232">
        <v>79.995101675626898</v>
      </c>
      <c r="H31" s="231">
        <v>77.389975509278372</v>
      </c>
      <c r="I31" s="232">
        <v>86.468895278873134</v>
      </c>
      <c r="J31" s="231">
        <v>76.92307692307692</v>
      </c>
      <c r="K31" s="232">
        <v>58.333333333333336</v>
      </c>
      <c r="L31" s="231">
        <v>100</v>
      </c>
      <c r="M31" s="232">
        <v>60</v>
      </c>
      <c r="N31" s="231">
        <v>50</v>
      </c>
      <c r="O31" s="232">
        <v>83.333333333333343</v>
      </c>
      <c r="P31" s="242"/>
    </row>
    <row r="32" spans="2:16" x14ac:dyDescent="0.25">
      <c r="B32" s="125">
        <v>921</v>
      </c>
      <c r="C32" s="179" t="s">
        <v>25</v>
      </c>
      <c r="D32" s="234">
        <v>73.970211043370654</v>
      </c>
      <c r="E32" s="232">
        <v>70.763198095554273</v>
      </c>
      <c r="F32" s="234">
        <v>57.966510750756918</v>
      </c>
      <c r="G32" s="232">
        <v>47.267480487287564</v>
      </c>
      <c r="H32" s="231">
        <v>43.020740283708705</v>
      </c>
      <c r="I32" s="232">
        <v>65.769908299113098</v>
      </c>
      <c r="J32" s="231">
        <v>27.5</v>
      </c>
      <c r="K32" s="232">
        <v>38.311688311688314</v>
      </c>
      <c r="L32" s="231">
        <v>16.666666666666664</v>
      </c>
      <c r="M32" s="232">
        <v>30</v>
      </c>
      <c r="N32" s="231">
        <v>37.5</v>
      </c>
      <c r="O32" s="232">
        <v>38.461538461538467</v>
      </c>
      <c r="P32" s="242"/>
    </row>
    <row r="33" spans="2:16" x14ac:dyDescent="0.25">
      <c r="B33" s="125">
        <v>922</v>
      </c>
      <c r="C33" s="179" t="s">
        <v>26</v>
      </c>
      <c r="D33" s="234">
        <v>80.603606374309592</v>
      </c>
      <c r="E33" s="232">
        <v>80.27409387921405</v>
      </c>
      <c r="F33" s="234">
        <v>47.312812386598509</v>
      </c>
      <c r="G33" s="232">
        <v>50.877844726673132</v>
      </c>
      <c r="H33" s="231">
        <v>43.190836445312698</v>
      </c>
      <c r="I33" s="232">
        <v>37.420287615459081</v>
      </c>
      <c r="J33" s="231">
        <v>22.5</v>
      </c>
      <c r="K33" s="232">
        <v>52.173913043478258</v>
      </c>
      <c r="L33" s="231">
        <v>45.454545454545453</v>
      </c>
      <c r="M33" s="232">
        <v>38.461538461538467</v>
      </c>
      <c r="N33" s="231">
        <v>36.84210526315789</v>
      </c>
      <c r="O33" s="232">
        <v>46.153846153846153</v>
      </c>
      <c r="P33" s="242"/>
    </row>
    <row r="34" spans="2:16" x14ac:dyDescent="0.25">
      <c r="B34" s="125">
        <v>923</v>
      </c>
      <c r="C34" s="179" t="s">
        <v>27</v>
      </c>
      <c r="D34" s="234">
        <v>83.15412089155825</v>
      </c>
      <c r="E34" s="232">
        <v>81.054788202094585</v>
      </c>
      <c r="F34" s="234">
        <v>60.003572539173092</v>
      </c>
      <c r="G34" s="232">
        <v>49.423322304397971</v>
      </c>
      <c r="H34" s="231">
        <v>69.166811216046042</v>
      </c>
      <c r="I34" s="232">
        <v>58.221139255257349</v>
      </c>
      <c r="J34" s="231">
        <v>37.037037037037038</v>
      </c>
      <c r="K34" s="232">
        <v>49.473684210526315</v>
      </c>
      <c r="L34" s="231">
        <v>25</v>
      </c>
      <c r="M34" s="232">
        <v>28.571428571428569</v>
      </c>
      <c r="N34" s="231">
        <v>28.571428571428569</v>
      </c>
      <c r="O34" s="232">
        <v>60.194174757281552</v>
      </c>
      <c r="P34" s="242"/>
    </row>
    <row r="35" spans="2:16" ht="15.75" thickBot="1" x14ac:dyDescent="0.3">
      <c r="B35" s="126">
        <v>924</v>
      </c>
      <c r="C35" s="184" t="s">
        <v>28</v>
      </c>
      <c r="D35" s="241">
        <v>90.343112941606137</v>
      </c>
      <c r="E35" s="239">
        <v>95.486792963404596</v>
      </c>
      <c r="F35" s="241">
        <v>96.99207188630804</v>
      </c>
      <c r="G35" s="239">
        <v>98.45352901934622</v>
      </c>
      <c r="H35" s="238">
        <v>95.109590315970294</v>
      </c>
      <c r="I35" s="239">
        <v>99.230106082133318</v>
      </c>
      <c r="J35" s="238">
        <v>100</v>
      </c>
      <c r="K35" s="239">
        <v>89.473684210526315</v>
      </c>
      <c r="L35" s="238" t="s">
        <v>175</v>
      </c>
      <c r="M35" s="239">
        <v>66.666666666666657</v>
      </c>
      <c r="N35" s="238">
        <v>100</v>
      </c>
      <c r="O35" s="239" t="s">
        <v>175</v>
      </c>
      <c r="P35" s="242"/>
    </row>
    <row r="36" spans="2:16" ht="6.75" customHeight="1" x14ac:dyDescent="0.25"/>
    <row r="37" spans="2:16" ht="23.25" customHeight="1" x14ac:dyDescent="0.25">
      <c r="B37" s="419" t="s">
        <v>210</v>
      </c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306"/>
      <c r="O37" s="306"/>
      <c r="P37" s="306"/>
    </row>
    <row r="38" spans="2:16" ht="8.25" customHeight="1" x14ac:dyDescent="0.25"/>
  </sheetData>
  <sheetProtection algorithmName="SHA-512" hashValue="+OmaIPCJYrrnOvWHVHqbkWALqQoIysCblWjWqcHEGqNT1vdgLsDGpnfF1ptG32Q0GW96kKfMNI6zRo78AVMmOg==" saltValue="dV6klfz8szypJh57oWjhkg==" spinCount="100000" sheet="1" objects="1" scenarios="1"/>
  <sortState ref="B12:AD35">
    <sortCondition ref="B12:B35"/>
  </sortState>
  <mergeCells count="17">
    <mergeCell ref="B37:M37"/>
    <mergeCell ref="J4:K4"/>
    <mergeCell ref="L4:M4"/>
    <mergeCell ref="D4:E4"/>
    <mergeCell ref="F4:G4"/>
    <mergeCell ref="H4:I4"/>
    <mergeCell ref="D8:E8"/>
    <mergeCell ref="J6:K6"/>
    <mergeCell ref="L6:M6"/>
    <mergeCell ref="D6:E6"/>
    <mergeCell ref="F6:G6"/>
    <mergeCell ref="H6:I6"/>
    <mergeCell ref="J8:K8"/>
    <mergeCell ref="L8:M8"/>
    <mergeCell ref="N4:O4"/>
    <mergeCell ref="N6:O6"/>
    <mergeCell ref="N8:O8"/>
  </mergeCells>
  <pageMargins left="7.874015748031496E-2" right="7.874015748031496E-2" top="0.19685039370078741" bottom="0.19685039370078741" header="0.31496062992125984" footer="0.31496062992125984"/>
  <pageSetup paperSize="9" scale="80" orientation="landscape" r:id="rId1"/>
  <ignoredErrors>
    <ignoredError sqref="E5:M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7">
    <tabColor rgb="FF00B050"/>
  </sheetPr>
  <dimension ref="A1:N38"/>
  <sheetViews>
    <sheetView zoomScaleNormal="100" workbookViewId="0">
      <selection activeCell="E5" sqref="E5"/>
    </sheetView>
  </sheetViews>
  <sheetFormatPr defaultColWidth="9.140625" defaultRowHeight="15" x14ac:dyDescent="0.25"/>
  <cols>
    <col min="1" max="1" width="2.7109375" style="33" customWidth="1"/>
    <col min="2" max="2" width="5.140625" style="33" customWidth="1"/>
    <col min="3" max="3" width="21.42578125" style="33" customWidth="1"/>
    <col min="4" max="11" width="10.7109375" style="33" customWidth="1"/>
    <col min="12" max="12" width="3.5703125" style="33" customWidth="1"/>
    <col min="13" max="16384" width="9.140625" style="33"/>
  </cols>
  <sheetData>
    <row r="1" spans="1:14" ht="15" customHeight="1" thickBot="1" x14ac:dyDescent="0.3">
      <c r="B1" s="143"/>
      <c r="C1" s="143"/>
      <c r="D1" s="143"/>
      <c r="E1" s="143"/>
      <c r="F1" s="143"/>
      <c r="G1" s="246"/>
      <c r="H1" s="143"/>
      <c r="I1" s="143"/>
      <c r="J1" s="143"/>
      <c r="K1" s="143"/>
      <c r="L1" s="35"/>
      <c r="M1" s="35"/>
      <c r="N1" s="35"/>
    </row>
    <row r="2" spans="1:14" ht="15.75" x14ac:dyDescent="0.25">
      <c r="B2" s="203" t="s">
        <v>202</v>
      </c>
      <c r="C2" s="193"/>
      <c r="D2" s="193"/>
      <c r="E2" s="193"/>
      <c r="F2" s="193"/>
      <c r="G2" s="193"/>
      <c r="H2" s="193"/>
      <c r="I2" s="193"/>
      <c r="J2" s="193"/>
      <c r="K2" s="194"/>
      <c r="L2" s="35"/>
      <c r="M2" s="35"/>
      <c r="N2" s="35"/>
    </row>
    <row r="3" spans="1:14" x14ac:dyDescent="0.25">
      <c r="B3" s="204"/>
      <c r="C3" s="196"/>
      <c r="D3" s="196"/>
      <c r="E3" s="196"/>
      <c r="F3" s="196"/>
      <c r="G3" s="196"/>
      <c r="H3" s="196"/>
      <c r="I3" s="196"/>
      <c r="J3" s="196"/>
      <c r="K3" s="205"/>
    </row>
    <row r="4" spans="1:14" ht="42" customHeight="1" x14ac:dyDescent="0.25">
      <c r="B4" s="206"/>
      <c r="C4" s="207"/>
      <c r="D4" s="424" t="s">
        <v>155</v>
      </c>
      <c r="E4" s="424"/>
      <c r="F4" s="424" t="s">
        <v>156</v>
      </c>
      <c r="G4" s="424"/>
      <c r="H4" s="424" t="s">
        <v>157</v>
      </c>
      <c r="I4" s="424"/>
      <c r="J4" s="424" t="s">
        <v>158</v>
      </c>
      <c r="K4" s="425"/>
    </row>
    <row r="5" spans="1:14" x14ac:dyDescent="0.25">
      <c r="B5" s="220"/>
      <c r="C5" s="221"/>
      <c r="D5" s="230">
        <f>Overblik!$D$6</f>
        <v>2017</v>
      </c>
      <c r="E5" s="230">
        <f>Overblik!$E$6</f>
        <v>2018</v>
      </c>
      <c r="F5" s="230">
        <f>Overblik!$D$6</f>
        <v>2017</v>
      </c>
      <c r="G5" s="230">
        <f>Overblik!$E$6</f>
        <v>2018</v>
      </c>
      <c r="H5" s="230">
        <f>Overblik!$D$6</f>
        <v>2017</v>
      </c>
      <c r="I5" s="230">
        <f>Overblik!$E$6</f>
        <v>2018</v>
      </c>
      <c r="J5" s="230">
        <f>Overblik!$D$6</f>
        <v>2017</v>
      </c>
      <c r="K5" s="235">
        <f>Overblik!$E$6</f>
        <v>2018</v>
      </c>
    </row>
    <row r="6" spans="1:14" ht="12.75" customHeight="1" x14ac:dyDescent="0.25">
      <c r="B6" s="220"/>
      <c r="C6" s="221"/>
      <c r="D6" s="426" t="s">
        <v>33</v>
      </c>
      <c r="E6" s="430"/>
      <c r="F6" s="426" t="s">
        <v>38</v>
      </c>
      <c r="G6" s="430"/>
      <c r="H6" s="426" t="s">
        <v>159</v>
      </c>
      <c r="I6" s="430"/>
      <c r="J6" s="426" t="s">
        <v>33</v>
      </c>
      <c r="K6" s="427"/>
    </row>
    <row r="7" spans="1:14" ht="2.25" customHeight="1" thickBot="1" x14ac:dyDescent="0.3">
      <c r="B7" s="208"/>
      <c r="C7" s="209"/>
      <c r="D7" s="226"/>
      <c r="E7" s="227"/>
      <c r="F7" s="226"/>
      <c r="G7" s="227"/>
      <c r="H7" s="226"/>
      <c r="I7" s="227"/>
      <c r="J7" s="385"/>
      <c r="K7" s="227"/>
    </row>
    <row r="8" spans="1:14" x14ac:dyDescent="0.25">
      <c r="B8" s="133"/>
      <c r="C8" s="397" t="s">
        <v>130</v>
      </c>
      <c r="D8" s="386" t="s">
        <v>171</v>
      </c>
      <c r="E8" s="307" t="s">
        <v>173</v>
      </c>
      <c r="F8" s="236" t="s">
        <v>172</v>
      </c>
      <c r="G8" s="237" t="s">
        <v>197</v>
      </c>
      <c r="H8" s="236" t="s">
        <v>184</v>
      </c>
      <c r="I8" s="237" t="s">
        <v>197</v>
      </c>
      <c r="J8" s="431" t="s">
        <v>173</v>
      </c>
      <c r="K8" s="432"/>
    </row>
    <row r="9" spans="1:14" x14ac:dyDescent="0.25">
      <c r="B9" s="124"/>
      <c r="C9" s="398" t="s">
        <v>119</v>
      </c>
      <c r="D9" s="283">
        <v>69.123964604426135</v>
      </c>
      <c r="E9" s="232">
        <v>66.397406296994475</v>
      </c>
      <c r="F9" s="231">
        <v>67.183801743098684</v>
      </c>
      <c r="G9" s="232">
        <v>61.77168599609616</v>
      </c>
      <c r="H9" s="231">
        <v>63.27683615819209</v>
      </c>
      <c r="I9" s="232">
        <v>53.949447077409161</v>
      </c>
      <c r="J9" s="233">
        <v>75.563558855603532</v>
      </c>
      <c r="K9" s="232">
        <v>66.749036300089301</v>
      </c>
    </row>
    <row r="10" spans="1:14" ht="15.75" thickBot="1" x14ac:dyDescent="0.3">
      <c r="B10" s="137"/>
      <c r="C10" s="399" t="s">
        <v>37</v>
      </c>
      <c r="D10" s="240">
        <f t="shared" ref="D10:K10" si="0">LARGE(D12:D35,5)</f>
        <v>76.433727030904549</v>
      </c>
      <c r="E10" s="239">
        <f t="shared" si="0"/>
        <v>72.59563427162405</v>
      </c>
      <c r="F10" s="238">
        <f t="shared" si="0"/>
        <v>80.850388994904279</v>
      </c>
      <c r="G10" s="239">
        <f t="shared" si="0"/>
        <v>71.809397457041911</v>
      </c>
      <c r="H10" s="238">
        <f t="shared" si="0"/>
        <v>88.888888888888886</v>
      </c>
      <c r="I10" s="239">
        <f t="shared" si="0"/>
        <v>81.818181818181813</v>
      </c>
      <c r="J10" s="240">
        <f t="shared" si="0"/>
        <v>84.524938507014696</v>
      </c>
      <c r="K10" s="239">
        <f t="shared" si="0"/>
        <v>80.273358926017352</v>
      </c>
    </row>
    <row r="11" spans="1:14" ht="14.25" customHeight="1" thickBot="1" x14ac:dyDescent="0.3">
      <c r="A11" s="35"/>
      <c r="B11" s="338" t="s">
        <v>29</v>
      </c>
      <c r="C11" s="339" t="s">
        <v>0</v>
      </c>
      <c r="D11" s="348"/>
      <c r="E11" s="348"/>
      <c r="F11" s="348"/>
      <c r="G11" s="348"/>
      <c r="H11" s="348"/>
      <c r="I11" s="348"/>
      <c r="J11" s="348"/>
      <c r="K11" s="349"/>
    </row>
    <row r="12" spans="1:14" x14ac:dyDescent="0.25">
      <c r="B12" s="138">
        <v>901</v>
      </c>
      <c r="C12" s="187" t="s">
        <v>5</v>
      </c>
      <c r="D12" s="243">
        <v>79.100618377432852</v>
      </c>
      <c r="E12" s="244">
        <v>72.59563427162405</v>
      </c>
      <c r="F12" s="243">
        <v>79.403440794936131</v>
      </c>
      <c r="G12" s="244">
        <v>61.142782110752705</v>
      </c>
      <c r="H12" s="245">
        <v>73.80952380952381</v>
      </c>
      <c r="I12" s="244">
        <v>72.41379310344827</v>
      </c>
      <c r="J12" s="245">
        <v>71.950313626863306</v>
      </c>
      <c r="K12" s="244">
        <v>59.999889563589285</v>
      </c>
    </row>
    <row r="13" spans="1:14" x14ac:dyDescent="0.25">
      <c r="B13" s="125">
        <v>902</v>
      </c>
      <c r="C13" s="179" t="s">
        <v>6</v>
      </c>
      <c r="D13" s="234">
        <v>71.861861117660737</v>
      </c>
      <c r="E13" s="232">
        <v>69.174634923110787</v>
      </c>
      <c r="F13" s="234">
        <v>69.887661556958221</v>
      </c>
      <c r="G13" s="232">
        <v>63.087611998511463</v>
      </c>
      <c r="H13" s="231">
        <v>55.357142857142854</v>
      </c>
      <c r="I13" s="232">
        <v>42.857142857142854</v>
      </c>
      <c r="J13" s="231">
        <v>79.334163027684639</v>
      </c>
      <c r="K13" s="232">
        <v>43.683604770602969</v>
      </c>
    </row>
    <row r="14" spans="1:14" x14ac:dyDescent="0.25">
      <c r="B14" s="125">
        <v>903</v>
      </c>
      <c r="C14" s="179" t="s">
        <v>7</v>
      </c>
      <c r="D14" s="234">
        <v>65.093175491376243</v>
      </c>
      <c r="E14" s="232">
        <v>54.147146329744722</v>
      </c>
      <c r="F14" s="234">
        <v>61.524935167515949</v>
      </c>
      <c r="G14" s="232">
        <v>59.535366436350643</v>
      </c>
      <c r="H14" s="231">
        <v>58.333333333333336</v>
      </c>
      <c r="I14" s="232">
        <v>88.235294117647058</v>
      </c>
      <c r="J14" s="231">
        <v>68.802840795534308</v>
      </c>
      <c r="K14" s="232">
        <v>82.000840297748667</v>
      </c>
    </row>
    <row r="15" spans="1:14" x14ac:dyDescent="0.25">
      <c r="B15" s="125">
        <v>904</v>
      </c>
      <c r="C15" s="179" t="s">
        <v>8</v>
      </c>
      <c r="D15" s="234">
        <v>57.445730636569387</v>
      </c>
      <c r="E15" s="232">
        <v>52.471509235678056</v>
      </c>
      <c r="F15" s="234">
        <v>68.921680944176003</v>
      </c>
      <c r="G15" s="232">
        <v>45.992512004335332</v>
      </c>
      <c r="H15" s="231">
        <v>34.883720930232556</v>
      </c>
      <c r="I15" s="232">
        <v>26.829268292682926</v>
      </c>
      <c r="J15" s="231">
        <v>69.383480975346586</v>
      </c>
      <c r="K15" s="232">
        <v>50.590129289463974</v>
      </c>
    </row>
    <row r="16" spans="1:14" x14ac:dyDescent="0.25">
      <c r="B16" s="125">
        <v>905</v>
      </c>
      <c r="C16" s="179" t="s">
        <v>9</v>
      </c>
      <c r="D16" s="234">
        <v>68.661046309808327</v>
      </c>
      <c r="E16" s="232">
        <v>63.327809621262645</v>
      </c>
      <c r="F16" s="234">
        <v>72.139475718150209</v>
      </c>
      <c r="G16" s="232">
        <v>54.611670883616988</v>
      </c>
      <c r="H16" s="231">
        <v>68.35443037974683</v>
      </c>
      <c r="I16" s="232">
        <v>70.731707317073173</v>
      </c>
      <c r="J16" s="231">
        <v>76.684700023410727</v>
      </c>
      <c r="K16" s="232">
        <v>75.097797471432727</v>
      </c>
    </row>
    <row r="17" spans="2:11" x14ac:dyDescent="0.25">
      <c r="B17" s="125">
        <v>906</v>
      </c>
      <c r="C17" s="179" t="s">
        <v>10</v>
      </c>
      <c r="D17" s="234">
        <v>82.244330539434699</v>
      </c>
      <c r="E17" s="232">
        <v>71.471416331532069</v>
      </c>
      <c r="F17" s="234">
        <v>74.453039722841822</v>
      </c>
      <c r="G17" s="232">
        <v>69.662984670874664</v>
      </c>
      <c r="H17" s="231">
        <v>96.875</v>
      </c>
      <c r="I17" s="232">
        <v>85.714285714285708</v>
      </c>
      <c r="J17" s="231">
        <v>91.284306482642052</v>
      </c>
      <c r="K17" s="232">
        <v>84.179331586327137</v>
      </c>
    </row>
    <row r="18" spans="2:11" x14ac:dyDescent="0.25">
      <c r="B18" s="125">
        <v>907</v>
      </c>
      <c r="C18" s="179" t="s">
        <v>11</v>
      </c>
      <c r="D18" s="234">
        <v>76.712507792589875</v>
      </c>
      <c r="E18" s="232">
        <v>77.136471993649707</v>
      </c>
      <c r="F18" s="234">
        <v>73.034394846611434</v>
      </c>
      <c r="G18" s="232">
        <v>76.360767276006243</v>
      </c>
      <c r="H18" s="231">
        <v>92.592592592592595</v>
      </c>
      <c r="I18" s="232">
        <v>81.818181818181813</v>
      </c>
      <c r="J18" s="231">
        <v>81.833455161902393</v>
      </c>
      <c r="K18" s="232">
        <v>67.957271869524192</v>
      </c>
    </row>
    <row r="19" spans="2:11" x14ac:dyDescent="0.25">
      <c r="B19" s="125">
        <v>908</v>
      </c>
      <c r="C19" s="179" t="s">
        <v>12</v>
      </c>
      <c r="D19" s="234">
        <v>66.902208120503076</v>
      </c>
      <c r="E19" s="232">
        <v>64.855199056253795</v>
      </c>
      <c r="F19" s="234">
        <v>46.518829324102896</v>
      </c>
      <c r="G19" s="232">
        <v>59.475909633709456</v>
      </c>
      <c r="H19" s="231">
        <v>60.714285714285715</v>
      </c>
      <c r="I19" s="232">
        <v>69.230769230769226</v>
      </c>
      <c r="J19" s="231">
        <v>65.583610474519247</v>
      </c>
      <c r="K19" s="232">
        <v>80.099469879089781</v>
      </c>
    </row>
    <row r="20" spans="2:11" x14ac:dyDescent="0.25">
      <c r="B20" s="125">
        <v>909</v>
      </c>
      <c r="C20" s="179" t="s">
        <v>13</v>
      </c>
      <c r="D20" s="234">
        <v>73.925352752491676</v>
      </c>
      <c r="E20" s="232">
        <v>67.190784795835171</v>
      </c>
      <c r="F20" s="234">
        <v>72.864421918451782</v>
      </c>
      <c r="G20" s="232">
        <v>50.975880264736006</v>
      </c>
      <c r="H20" s="231">
        <v>72.41379310344827</v>
      </c>
      <c r="I20" s="232">
        <v>24.390243902439025</v>
      </c>
      <c r="J20" s="231">
        <v>84.524938507014696</v>
      </c>
      <c r="K20" s="232">
        <v>77.071751540008719</v>
      </c>
    </row>
    <row r="21" spans="2:11" x14ac:dyDescent="0.25">
      <c r="B21" s="125">
        <v>910</v>
      </c>
      <c r="C21" s="179" t="s">
        <v>14</v>
      </c>
      <c r="D21" s="234">
        <v>70.508412889375379</v>
      </c>
      <c r="E21" s="232">
        <v>53.526594711936198</v>
      </c>
      <c r="F21" s="234">
        <v>61.819616361996886</v>
      </c>
      <c r="G21" s="232">
        <v>46.173223310336155</v>
      </c>
      <c r="H21" s="231">
        <v>52</v>
      </c>
      <c r="I21" s="232">
        <v>44.444444444444443</v>
      </c>
      <c r="J21" s="231">
        <v>61.229451994584998</v>
      </c>
      <c r="K21" s="232">
        <v>50.58242504326882</v>
      </c>
    </row>
    <row r="22" spans="2:11" x14ac:dyDescent="0.25">
      <c r="B22" s="125">
        <v>911</v>
      </c>
      <c r="C22" s="179" t="s">
        <v>15</v>
      </c>
      <c r="D22" s="234">
        <v>63.92730226402638</v>
      </c>
      <c r="E22" s="232">
        <v>64.214680316374043</v>
      </c>
      <c r="F22" s="234">
        <v>55.668871817992652</v>
      </c>
      <c r="G22" s="232">
        <v>53.330269820350978</v>
      </c>
      <c r="H22" s="231">
        <v>65.753424657534254</v>
      </c>
      <c r="I22" s="232">
        <v>62.222222222222221</v>
      </c>
      <c r="J22" s="231">
        <v>75.180308210212999</v>
      </c>
      <c r="K22" s="232">
        <v>69.399717659100816</v>
      </c>
    </row>
    <row r="23" spans="2:11" x14ac:dyDescent="0.25">
      <c r="B23" s="125">
        <v>912</v>
      </c>
      <c r="C23" s="179" t="s">
        <v>16</v>
      </c>
      <c r="D23" s="234">
        <v>75.569834578452685</v>
      </c>
      <c r="E23" s="232">
        <v>71.244568119403525</v>
      </c>
      <c r="F23" s="234">
        <v>81.223484139590781</v>
      </c>
      <c r="G23" s="232">
        <v>69.79689864236822</v>
      </c>
      <c r="H23" s="231">
        <v>85.245901639344268</v>
      </c>
      <c r="I23" s="232">
        <v>83.050847457627114</v>
      </c>
      <c r="J23" s="231">
        <v>83.36131262935875</v>
      </c>
      <c r="K23" s="232">
        <v>77.216220144885028</v>
      </c>
    </row>
    <row r="24" spans="2:11" x14ac:dyDescent="0.25">
      <c r="B24" s="125">
        <v>913</v>
      </c>
      <c r="C24" s="179" t="s">
        <v>17</v>
      </c>
      <c r="D24" s="234">
        <v>67.545197011014636</v>
      </c>
      <c r="E24" s="232">
        <v>63.461497656051129</v>
      </c>
      <c r="F24" s="234">
        <v>83.854249544723217</v>
      </c>
      <c r="G24" s="232">
        <v>62.31296037145902</v>
      </c>
      <c r="H24" s="231">
        <v>53.571428571428569</v>
      </c>
      <c r="I24" s="232">
        <v>62.222222222222221</v>
      </c>
      <c r="J24" s="231">
        <v>84.885168515620876</v>
      </c>
      <c r="K24" s="232">
        <v>86.29767983584415</v>
      </c>
    </row>
    <row r="25" spans="2:11" x14ac:dyDescent="0.25">
      <c r="B25" s="125">
        <v>914</v>
      </c>
      <c r="C25" s="179" t="s">
        <v>18</v>
      </c>
      <c r="D25" s="234">
        <v>76.142867646289488</v>
      </c>
      <c r="E25" s="232">
        <v>76.233660278825937</v>
      </c>
      <c r="F25" s="234">
        <v>80.850388994904279</v>
      </c>
      <c r="G25" s="232">
        <v>76.140489298087402</v>
      </c>
      <c r="H25" s="231">
        <v>92.592592592592595</v>
      </c>
      <c r="I25" s="232">
        <v>88.235294117647058</v>
      </c>
      <c r="J25" s="231">
        <v>86.754853881777223</v>
      </c>
      <c r="K25" s="232">
        <v>80.273358926017352</v>
      </c>
    </row>
    <row r="26" spans="2:11" x14ac:dyDescent="0.25">
      <c r="B26" s="125">
        <v>915</v>
      </c>
      <c r="C26" s="179" t="s">
        <v>19</v>
      </c>
      <c r="D26" s="234">
        <v>72.840711422251417</v>
      </c>
      <c r="E26" s="232">
        <v>73.55924645129322</v>
      </c>
      <c r="F26" s="234">
        <v>73.882266157183807</v>
      </c>
      <c r="G26" s="232">
        <v>63.671794824488785</v>
      </c>
      <c r="H26" s="231">
        <v>80</v>
      </c>
      <c r="I26" s="232">
        <v>70.270270270270274</v>
      </c>
      <c r="J26" s="231">
        <v>82.972705012081121</v>
      </c>
      <c r="K26" s="232">
        <v>77.051655605746802</v>
      </c>
    </row>
    <row r="27" spans="2:11" x14ac:dyDescent="0.25">
      <c r="B27" s="125">
        <v>916</v>
      </c>
      <c r="C27" s="179" t="s">
        <v>20</v>
      </c>
      <c r="D27" s="234">
        <v>76.433727030904549</v>
      </c>
      <c r="E27" s="232">
        <v>67.526273679965584</v>
      </c>
      <c r="F27" s="234">
        <v>81.82677947475203</v>
      </c>
      <c r="G27" s="232">
        <v>67.471142932766284</v>
      </c>
      <c r="H27" s="231">
        <v>88.888888888888886</v>
      </c>
      <c r="I27" s="232">
        <v>67.567567567567565</v>
      </c>
      <c r="J27" s="231">
        <v>83.015929177979316</v>
      </c>
      <c r="K27" s="232">
        <v>76.735644965628794</v>
      </c>
    </row>
    <row r="28" spans="2:11" x14ac:dyDescent="0.25">
      <c r="B28" s="125">
        <v>917</v>
      </c>
      <c r="C28" s="179" t="s">
        <v>21</v>
      </c>
      <c r="D28" s="234">
        <v>67.638708716810214</v>
      </c>
      <c r="E28" s="232">
        <v>70.342815257989471</v>
      </c>
      <c r="F28" s="234">
        <v>67.500438332832388</v>
      </c>
      <c r="G28" s="232">
        <v>64.126675848948167</v>
      </c>
      <c r="H28" s="231">
        <v>71.764705882352942</v>
      </c>
      <c r="I28" s="232">
        <v>37.837837837837839</v>
      </c>
      <c r="J28" s="231">
        <v>55.32523544786487</v>
      </c>
      <c r="K28" s="232">
        <v>60.112618977738023</v>
      </c>
    </row>
    <row r="29" spans="2:11" x14ac:dyDescent="0.25">
      <c r="B29" s="125">
        <v>918</v>
      </c>
      <c r="C29" s="179" t="s">
        <v>22</v>
      </c>
      <c r="D29" s="234">
        <v>71.371327856891924</v>
      </c>
      <c r="E29" s="232">
        <v>68.016441866643788</v>
      </c>
      <c r="F29" s="234">
        <v>63.021212804328215</v>
      </c>
      <c r="G29" s="232">
        <v>71.809397457041911</v>
      </c>
      <c r="H29" s="231">
        <v>67.351020408163265</v>
      </c>
      <c r="I29" s="232">
        <v>56</v>
      </c>
      <c r="J29" s="231">
        <v>82.043046906591186</v>
      </c>
      <c r="K29" s="232">
        <v>60.001546109750002</v>
      </c>
    </row>
    <row r="30" spans="2:11" x14ac:dyDescent="0.25">
      <c r="B30" s="125">
        <v>919</v>
      </c>
      <c r="C30" s="179" t="s">
        <v>23</v>
      </c>
      <c r="D30" s="234">
        <v>67.809968924798</v>
      </c>
      <c r="E30" s="232">
        <v>64.109972820896175</v>
      </c>
      <c r="F30" s="234">
        <v>60.301842091816169</v>
      </c>
      <c r="G30" s="232">
        <v>66.900513889010483</v>
      </c>
      <c r="H30" s="231">
        <v>74.361538461538458</v>
      </c>
      <c r="I30" s="232">
        <v>58.536585365853661</v>
      </c>
      <c r="J30" s="231">
        <v>71.903277395875449</v>
      </c>
      <c r="K30" s="232">
        <v>63.878888762387831</v>
      </c>
    </row>
    <row r="31" spans="2:11" x14ac:dyDescent="0.25">
      <c r="B31" s="125">
        <v>920</v>
      </c>
      <c r="C31" s="179" t="s">
        <v>24</v>
      </c>
      <c r="D31" s="234">
        <v>70.182428729699794</v>
      </c>
      <c r="E31" s="232">
        <v>68.35407549838601</v>
      </c>
      <c r="F31" s="234">
        <v>70.414721888655762</v>
      </c>
      <c r="G31" s="232">
        <v>78.585636238264485</v>
      </c>
      <c r="H31" s="231">
        <v>61.113888888888887</v>
      </c>
      <c r="I31" s="232">
        <v>73.4375</v>
      </c>
      <c r="J31" s="231">
        <v>67.896170642943801</v>
      </c>
      <c r="K31" s="232">
        <v>68.978511786948161</v>
      </c>
    </row>
    <row r="32" spans="2:11" x14ac:dyDescent="0.25">
      <c r="B32" s="125">
        <v>921</v>
      </c>
      <c r="C32" s="179" t="s">
        <v>25</v>
      </c>
      <c r="D32" s="234">
        <v>70.61429577098923</v>
      </c>
      <c r="E32" s="232">
        <v>70.995913244065846</v>
      </c>
      <c r="F32" s="234">
        <v>51.77269611070755</v>
      </c>
      <c r="G32" s="232">
        <v>53.24266141179605</v>
      </c>
      <c r="H32" s="231">
        <v>67.708333333333343</v>
      </c>
      <c r="I32" s="232">
        <v>56.71641791044776</v>
      </c>
      <c r="J32" s="231">
        <v>82.157776233992706</v>
      </c>
      <c r="K32" s="232">
        <v>69.75499134272593</v>
      </c>
    </row>
    <row r="33" spans="2:11" x14ac:dyDescent="0.25">
      <c r="B33" s="125">
        <v>922</v>
      </c>
      <c r="C33" s="179" t="s">
        <v>26</v>
      </c>
      <c r="D33" s="234">
        <v>68.525534358364638</v>
      </c>
      <c r="E33" s="232">
        <v>67.487888739218533</v>
      </c>
      <c r="F33" s="234">
        <v>44.752014152547744</v>
      </c>
      <c r="G33" s="232">
        <v>52.089986339493549</v>
      </c>
      <c r="H33" s="231">
        <v>49.291267605633799</v>
      </c>
      <c r="I33" s="232">
        <v>65.714285714285708</v>
      </c>
      <c r="J33" s="231">
        <v>71.024391427416091</v>
      </c>
      <c r="K33" s="232">
        <v>60.968855799497319</v>
      </c>
    </row>
    <row r="34" spans="2:11" x14ac:dyDescent="0.25">
      <c r="B34" s="125">
        <v>923</v>
      </c>
      <c r="C34" s="179" t="s">
        <v>27</v>
      </c>
      <c r="D34" s="234">
        <v>65.053075226044299</v>
      </c>
      <c r="E34" s="232">
        <v>63.18418112251598</v>
      </c>
      <c r="F34" s="234">
        <v>63.695323487785544</v>
      </c>
      <c r="G34" s="232">
        <v>61.70971514102186</v>
      </c>
      <c r="H34" s="231">
        <v>49.408983451536642</v>
      </c>
      <c r="I34" s="232">
        <v>44.759206798866856</v>
      </c>
      <c r="J34" s="231">
        <v>65.624310116829321</v>
      </c>
      <c r="K34" s="232">
        <v>52.379034587368466</v>
      </c>
    </row>
    <row r="35" spans="2:11" ht="15.75" thickBot="1" x14ac:dyDescent="0.3">
      <c r="B35" s="126">
        <v>924</v>
      </c>
      <c r="C35" s="184" t="s">
        <v>28</v>
      </c>
      <c r="D35" s="241">
        <v>88.799063839818302</v>
      </c>
      <c r="E35" s="239">
        <v>78.629242250703982</v>
      </c>
      <c r="F35" s="241">
        <v>84.768823264201984</v>
      </c>
      <c r="G35" s="239">
        <v>74.50670980745771</v>
      </c>
      <c r="H35" s="238">
        <v>100</v>
      </c>
      <c r="I35" s="239">
        <v>80</v>
      </c>
      <c r="J35" s="238">
        <v>97.418789594284931</v>
      </c>
      <c r="K35" s="239">
        <v>91.919041436993211</v>
      </c>
    </row>
    <row r="36" spans="2:11" ht="3" customHeight="1" x14ac:dyDescent="0.25">
      <c r="D36" s="106"/>
      <c r="E36" s="106"/>
    </row>
    <row r="37" spans="2:11" ht="21.75" customHeight="1" x14ac:dyDescent="0.25">
      <c r="B37" s="419" t="s">
        <v>211</v>
      </c>
      <c r="C37" s="420"/>
      <c r="D37" s="420"/>
      <c r="E37" s="420"/>
      <c r="F37" s="420"/>
      <c r="G37" s="420"/>
      <c r="H37" s="420"/>
      <c r="I37" s="420"/>
      <c r="J37" s="420"/>
      <c r="K37" s="420"/>
    </row>
    <row r="38" spans="2:11" ht="3.75" customHeight="1" x14ac:dyDescent="0.25"/>
  </sheetData>
  <sheetProtection algorithmName="SHA-512" hashValue="0q/+TRhjLdwLqlMaNmyqCfn145GIWgakmdbOxQaCsVMW5mk/gn/g7hopaLHEgw1kX/Z14wXn2VEKsAWU/WtgjA==" saltValue="pscwLNG+yirXIRZZFsZZkw==" spinCount="100000" sheet="1" objects="1" scenarios="1"/>
  <sortState ref="B12:W35">
    <sortCondition ref="B12:B35"/>
  </sortState>
  <mergeCells count="10">
    <mergeCell ref="B37:K37"/>
    <mergeCell ref="J6:K6"/>
    <mergeCell ref="J8:K8"/>
    <mergeCell ref="D4:E4"/>
    <mergeCell ref="F4:G4"/>
    <mergeCell ref="H4:I4"/>
    <mergeCell ref="J4:K4"/>
    <mergeCell ref="D6:E6"/>
    <mergeCell ref="F6:G6"/>
    <mergeCell ref="H6:I6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ignoredErrors>
    <ignoredError sqref="E5:K5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8">
    <tabColor rgb="FF00B050"/>
  </sheetPr>
  <dimension ref="B1:J38"/>
  <sheetViews>
    <sheetView workbookViewId="0">
      <selection activeCell="E5" sqref="E5"/>
    </sheetView>
  </sheetViews>
  <sheetFormatPr defaultColWidth="8.85546875" defaultRowHeight="15" x14ac:dyDescent="0.25"/>
  <cols>
    <col min="1" max="1" width="2.7109375" style="33" customWidth="1"/>
    <col min="2" max="2" width="5.140625" style="33" customWidth="1"/>
    <col min="3" max="3" width="21.42578125" style="33" customWidth="1"/>
    <col min="4" max="9" width="10.42578125" style="33" customWidth="1"/>
    <col min="10" max="10" width="5.140625" style="33" customWidth="1"/>
    <col min="11" max="16384" width="8.85546875" style="33"/>
  </cols>
  <sheetData>
    <row r="1" spans="2:10" ht="15" customHeight="1" thickBot="1" x14ac:dyDescent="0.3"/>
    <row r="2" spans="2:10" ht="15.75" x14ac:dyDescent="0.25">
      <c r="B2" s="203" t="s">
        <v>203</v>
      </c>
      <c r="C2" s="193"/>
      <c r="D2" s="193"/>
      <c r="E2" s="193"/>
      <c r="F2" s="193"/>
      <c r="G2" s="193"/>
      <c r="H2" s="193"/>
      <c r="I2" s="194"/>
    </row>
    <row r="3" spans="2:10" x14ac:dyDescent="0.25">
      <c r="B3" s="204"/>
      <c r="C3" s="196"/>
      <c r="D3" s="196"/>
      <c r="E3" s="196"/>
      <c r="F3" s="196"/>
      <c r="G3" s="196"/>
      <c r="H3" s="196"/>
      <c r="I3" s="205"/>
    </row>
    <row r="4" spans="2:10" ht="28.5" customHeight="1" x14ac:dyDescent="0.25">
      <c r="B4" s="206"/>
      <c r="C4" s="207"/>
      <c r="D4" s="424" t="s">
        <v>160</v>
      </c>
      <c r="E4" s="424"/>
      <c r="F4" s="435" t="s">
        <v>47</v>
      </c>
      <c r="G4" s="435"/>
      <c r="H4" s="424" t="s">
        <v>161</v>
      </c>
      <c r="I4" s="425"/>
    </row>
    <row r="5" spans="2:10" x14ac:dyDescent="0.25">
      <c r="B5" s="224"/>
      <c r="C5" s="225"/>
      <c r="D5" s="230">
        <f>Overblik!$D$6</f>
        <v>2017</v>
      </c>
      <c r="E5" s="230">
        <f>Overblik!$E$6</f>
        <v>2018</v>
      </c>
      <c r="F5" s="230">
        <f>Overblik!$D$6</f>
        <v>2017</v>
      </c>
      <c r="G5" s="230">
        <f>Overblik!$E$6</f>
        <v>2018</v>
      </c>
      <c r="H5" s="230">
        <f>Overblik!$D$6</f>
        <v>2017</v>
      </c>
      <c r="I5" s="235">
        <f>Overblik!$E$6</f>
        <v>2018</v>
      </c>
    </row>
    <row r="6" spans="2:10" ht="13.5" customHeight="1" x14ac:dyDescent="0.25">
      <c r="B6" s="224"/>
      <c r="C6" s="225"/>
      <c r="D6" s="426" t="s">
        <v>34</v>
      </c>
      <c r="E6" s="430"/>
      <c r="F6" s="426" t="s">
        <v>35</v>
      </c>
      <c r="G6" s="430"/>
      <c r="H6" s="426" t="s">
        <v>162</v>
      </c>
      <c r="I6" s="436"/>
    </row>
    <row r="7" spans="2:10" ht="1.5" customHeight="1" thickBot="1" x14ac:dyDescent="0.3">
      <c r="B7" s="208"/>
      <c r="C7" s="209"/>
      <c r="D7" s="210"/>
      <c r="E7" s="210"/>
      <c r="F7" s="210"/>
      <c r="G7" s="210"/>
      <c r="H7" s="210"/>
      <c r="I7" s="211"/>
    </row>
    <row r="8" spans="2:10" x14ac:dyDescent="0.25">
      <c r="B8" s="123"/>
      <c r="C8" s="400" t="s">
        <v>130</v>
      </c>
      <c r="D8" s="433" t="s">
        <v>173</v>
      </c>
      <c r="E8" s="434"/>
      <c r="F8" s="433" t="s">
        <v>173</v>
      </c>
      <c r="G8" s="434"/>
      <c r="H8" s="433" t="s">
        <v>173</v>
      </c>
      <c r="I8" s="434"/>
    </row>
    <row r="9" spans="2:10" x14ac:dyDescent="0.25">
      <c r="B9" s="124"/>
      <c r="C9" s="398" t="s">
        <v>119</v>
      </c>
      <c r="D9" s="233">
        <v>73.514026272928703</v>
      </c>
      <c r="E9" s="232">
        <v>69.326725941457795</v>
      </c>
      <c r="F9" s="233">
        <v>76.350008282259381</v>
      </c>
      <c r="G9" s="232">
        <v>75.043930017572009</v>
      </c>
      <c r="H9" s="233">
        <v>80.936859649122766</v>
      </c>
      <c r="I9" s="232">
        <v>76.363202694427429</v>
      </c>
    </row>
    <row r="10" spans="2:10" ht="15.75" thickBot="1" x14ac:dyDescent="0.3">
      <c r="B10" s="137"/>
      <c r="C10" s="399" t="s">
        <v>37</v>
      </c>
      <c r="D10" s="240">
        <f t="shared" ref="D10:I10" si="0">LARGE(D12:D35,5)</f>
        <v>87.726814877495912</v>
      </c>
      <c r="E10" s="239">
        <f t="shared" si="0"/>
        <v>87.724626303673134</v>
      </c>
      <c r="F10" s="240">
        <f t="shared" si="0"/>
        <v>87.557603686635872</v>
      </c>
      <c r="G10" s="239">
        <f t="shared" si="0"/>
        <v>85.488126649076492</v>
      </c>
      <c r="H10" s="240">
        <f t="shared" si="0"/>
        <v>90.28180555555555</v>
      </c>
      <c r="I10" s="239">
        <f t="shared" si="0"/>
        <v>91.071071428571415</v>
      </c>
    </row>
    <row r="11" spans="2:10" ht="14.25" customHeight="1" thickBot="1" x14ac:dyDescent="0.3">
      <c r="B11" s="350" t="s">
        <v>29</v>
      </c>
      <c r="C11" s="351" t="s">
        <v>0</v>
      </c>
      <c r="D11" s="348"/>
      <c r="E11" s="348"/>
      <c r="F11" s="348"/>
      <c r="G11" s="348"/>
      <c r="H11" s="348"/>
      <c r="I11" s="349"/>
      <c r="J11" s="248"/>
    </row>
    <row r="12" spans="2:10" x14ac:dyDescent="0.25">
      <c r="B12" s="138">
        <v>901</v>
      </c>
      <c r="C12" s="187" t="s">
        <v>5</v>
      </c>
      <c r="D12" s="243">
        <v>87.700423008083334</v>
      </c>
      <c r="E12" s="244">
        <v>75.423710918893448</v>
      </c>
      <c r="F12" s="243">
        <v>89.034369885433691</v>
      </c>
      <c r="G12" s="244">
        <v>87.350427350427282</v>
      </c>
      <c r="H12" s="243">
        <v>85.387769230769209</v>
      </c>
      <c r="I12" s="244">
        <v>81.208322147651018</v>
      </c>
    </row>
    <row r="13" spans="2:10" x14ac:dyDescent="0.25">
      <c r="B13" s="125">
        <v>902</v>
      </c>
      <c r="C13" s="179" t="s">
        <v>6</v>
      </c>
      <c r="D13" s="234">
        <v>77.90880740069143</v>
      </c>
      <c r="E13" s="232">
        <v>71.579619305036303</v>
      </c>
      <c r="F13" s="234">
        <v>80.212014134275606</v>
      </c>
      <c r="G13" s="232">
        <v>76.651480637813194</v>
      </c>
      <c r="H13" s="234">
        <v>80.28140845070422</v>
      </c>
      <c r="I13" s="232">
        <v>77.27030303030304</v>
      </c>
    </row>
    <row r="14" spans="2:10" x14ac:dyDescent="0.25">
      <c r="B14" s="125">
        <v>903</v>
      </c>
      <c r="C14" s="179" t="s">
        <v>7</v>
      </c>
      <c r="D14" s="234">
        <v>78.704474353437575</v>
      </c>
      <c r="E14" s="232">
        <v>35.837392938612687</v>
      </c>
      <c r="F14" s="234">
        <v>72.377622377622401</v>
      </c>
      <c r="G14" s="232">
        <v>58.246656760772701</v>
      </c>
      <c r="H14" s="234">
        <v>62.637032967032958</v>
      </c>
      <c r="I14" s="232">
        <v>40.002266666666657</v>
      </c>
    </row>
    <row r="15" spans="2:10" x14ac:dyDescent="0.25">
      <c r="B15" s="125">
        <v>904</v>
      </c>
      <c r="C15" s="179" t="s">
        <v>8</v>
      </c>
      <c r="D15" s="234">
        <v>54.649273117134854</v>
      </c>
      <c r="E15" s="232">
        <v>65.047031101610401</v>
      </c>
      <c r="F15" s="234">
        <v>77.829218106995896</v>
      </c>
      <c r="G15" s="232">
        <v>77.246871444823682</v>
      </c>
      <c r="H15" s="234">
        <v>58.823529411764703</v>
      </c>
      <c r="I15" s="232">
        <v>83.33</v>
      </c>
    </row>
    <row r="16" spans="2:10" x14ac:dyDescent="0.25">
      <c r="B16" s="125">
        <v>905</v>
      </c>
      <c r="C16" s="179" t="s">
        <v>9</v>
      </c>
      <c r="D16" s="234">
        <v>79.376526493900286</v>
      </c>
      <c r="E16" s="232">
        <v>85.181886237632625</v>
      </c>
      <c r="F16" s="234">
        <v>84.073506891271094</v>
      </c>
      <c r="G16" s="232">
        <v>75.901639344262307</v>
      </c>
      <c r="H16" s="234">
        <v>80.00328571428571</v>
      </c>
      <c r="I16" s="232">
        <v>77.462253521126755</v>
      </c>
    </row>
    <row r="17" spans="2:9" x14ac:dyDescent="0.25">
      <c r="B17" s="125">
        <v>906</v>
      </c>
      <c r="C17" s="179" t="s">
        <v>10</v>
      </c>
      <c r="D17" s="234">
        <v>94.20305566346434</v>
      </c>
      <c r="E17" s="232">
        <v>93.222182852748489</v>
      </c>
      <c r="F17" s="234">
        <v>95.5</v>
      </c>
      <c r="G17" s="232">
        <v>93.987341772151908</v>
      </c>
      <c r="H17" s="234">
        <v>91.263689320388352</v>
      </c>
      <c r="I17" s="232">
        <v>94.114705882352936</v>
      </c>
    </row>
    <row r="18" spans="2:9" x14ac:dyDescent="0.25">
      <c r="B18" s="125">
        <v>907</v>
      </c>
      <c r="C18" s="179" t="s">
        <v>11</v>
      </c>
      <c r="D18" s="234">
        <v>91.315850919971723</v>
      </c>
      <c r="E18" s="232">
        <v>87.880278241193423</v>
      </c>
      <c r="F18" s="234">
        <v>88.582677165354283</v>
      </c>
      <c r="G18" s="232">
        <v>84.328358208955166</v>
      </c>
      <c r="H18" s="234">
        <v>86.36454545454545</v>
      </c>
      <c r="I18" s="232">
        <v>91.071071428571415</v>
      </c>
    </row>
    <row r="19" spans="2:9" x14ac:dyDescent="0.25">
      <c r="B19" s="125">
        <v>908</v>
      </c>
      <c r="C19" s="179" t="s">
        <v>12</v>
      </c>
      <c r="D19" s="234">
        <v>82.269577340614958</v>
      </c>
      <c r="E19" s="232">
        <v>69.772856445807108</v>
      </c>
      <c r="F19" s="234">
        <v>72.378516624040898</v>
      </c>
      <c r="G19" s="232">
        <v>75.806451612903203</v>
      </c>
      <c r="H19" s="234">
        <v>90.24463414634144</v>
      </c>
      <c r="I19" s="232">
        <v>68.573999999999984</v>
      </c>
    </row>
    <row r="20" spans="2:9" x14ac:dyDescent="0.25">
      <c r="B20" s="125">
        <v>909</v>
      </c>
      <c r="C20" s="179" t="s">
        <v>13</v>
      </c>
      <c r="D20" s="234">
        <v>87.482301948477314</v>
      </c>
      <c r="E20" s="232">
        <v>87.724626303673134</v>
      </c>
      <c r="F20" s="234">
        <v>86.169321039396479</v>
      </c>
      <c r="G20" s="232">
        <v>88.339768339768298</v>
      </c>
      <c r="H20" s="234">
        <v>90.28180555555555</v>
      </c>
      <c r="I20" s="232">
        <v>91.432571428571421</v>
      </c>
    </row>
    <row r="21" spans="2:9" x14ac:dyDescent="0.25">
      <c r="B21" s="125">
        <v>910</v>
      </c>
      <c r="C21" s="179" t="s">
        <v>14</v>
      </c>
      <c r="D21" s="234">
        <v>73.706613225607825</v>
      </c>
      <c r="E21" s="232">
        <v>85.250217787283106</v>
      </c>
      <c r="F21" s="234">
        <v>87.557603686635872</v>
      </c>
      <c r="G21" s="232">
        <v>85.488126649076492</v>
      </c>
      <c r="H21" s="234">
        <v>81.354576271186446</v>
      </c>
      <c r="I21" s="232">
        <v>77.922077922077904</v>
      </c>
    </row>
    <row r="22" spans="2:9" x14ac:dyDescent="0.25">
      <c r="B22" s="125">
        <v>911</v>
      </c>
      <c r="C22" s="179" t="s">
        <v>15</v>
      </c>
      <c r="D22" s="234">
        <v>54.945262687425327</v>
      </c>
      <c r="E22" s="232">
        <v>57.065554235026035</v>
      </c>
      <c r="F22" s="234">
        <v>82.629107981220699</v>
      </c>
      <c r="G22" s="232">
        <v>76.583210603829201</v>
      </c>
      <c r="H22" s="234">
        <v>77.391913043478255</v>
      </c>
      <c r="I22" s="232">
        <v>46.157948717948713</v>
      </c>
    </row>
    <row r="23" spans="2:9" x14ac:dyDescent="0.25">
      <c r="B23" s="125">
        <v>912</v>
      </c>
      <c r="C23" s="179" t="s">
        <v>16</v>
      </c>
      <c r="D23" s="234">
        <v>75.71615863125146</v>
      </c>
      <c r="E23" s="232">
        <v>66.230007997321579</v>
      </c>
      <c r="F23" s="234">
        <v>79.016141429669503</v>
      </c>
      <c r="G23" s="232">
        <v>84.19380460683081</v>
      </c>
      <c r="H23" s="234">
        <v>69.024336283185846</v>
      </c>
      <c r="I23" s="232">
        <v>59.996956521739136</v>
      </c>
    </row>
    <row r="24" spans="2:9" x14ac:dyDescent="0.25">
      <c r="B24" s="125">
        <v>913</v>
      </c>
      <c r="C24" s="179" t="s">
        <v>17</v>
      </c>
      <c r="D24" s="234">
        <v>31.986816680672195</v>
      </c>
      <c r="E24" s="232">
        <v>35.112657869324195</v>
      </c>
      <c r="F24" s="234">
        <v>58.208955223880594</v>
      </c>
      <c r="G24" s="232">
        <v>75.109170305676926</v>
      </c>
      <c r="H24" s="234">
        <v>61.446385542168684</v>
      </c>
      <c r="I24" s="232">
        <v>71.592159090909092</v>
      </c>
    </row>
    <row r="25" spans="2:9" x14ac:dyDescent="0.25">
      <c r="B25" s="125">
        <v>914</v>
      </c>
      <c r="C25" s="179" t="s">
        <v>18</v>
      </c>
      <c r="D25" s="234">
        <v>76.189246156371041</v>
      </c>
      <c r="E25" s="232">
        <v>77.084597685511653</v>
      </c>
      <c r="F25" s="234">
        <v>80.029806259314526</v>
      </c>
      <c r="G25" s="232">
        <v>75.857142857142904</v>
      </c>
      <c r="H25" s="234">
        <v>91.981443850267368</v>
      </c>
      <c r="I25" s="232">
        <v>91.461407035175881</v>
      </c>
    </row>
    <row r="26" spans="2:9" x14ac:dyDescent="0.25">
      <c r="B26" s="125">
        <v>915</v>
      </c>
      <c r="C26" s="179" t="s">
        <v>19</v>
      </c>
      <c r="D26" s="234">
        <v>50.970067643349608</v>
      </c>
      <c r="E26" s="232">
        <v>53.831605905921577</v>
      </c>
      <c r="F26" s="234">
        <v>73.243801652892586</v>
      </c>
      <c r="G26" s="232">
        <v>77.159090909090907</v>
      </c>
      <c r="H26" s="234">
        <v>78.07254385964913</v>
      </c>
      <c r="I26" s="232">
        <v>70.297128712871285</v>
      </c>
    </row>
    <row r="27" spans="2:9" x14ac:dyDescent="0.25">
      <c r="B27" s="125">
        <v>916</v>
      </c>
      <c r="C27" s="179" t="s">
        <v>20</v>
      </c>
      <c r="D27" s="234">
        <v>88.954904790617277</v>
      </c>
      <c r="E27" s="232">
        <v>88.116385720492644</v>
      </c>
      <c r="F27" s="234">
        <v>84.692179700499196</v>
      </c>
      <c r="G27" s="232">
        <v>81.726907630522092</v>
      </c>
      <c r="H27" s="234">
        <v>87.420596026490074</v>
      </c>
      <c r="I27" s="232">
        <v>78.234081632653073</v>
      </c>
    </row>
    <row r="28" spans="2:9" x14ac:dyDescent="0.25">
      <c r="B28" s="125">
        <v>917</v>
      </c>
      <c r="C28" s="179" t="s">
        <v>21</v>
      </c>
      <c r="D28" s="234">
        <v>86.054078516383967</v>
      </c>
      <c r="E28" s="232">
        <v>85.566562183612717</v>
      </c>
      <c r="F28" s="234">
        <v>78.479931682322814</v>
      </c>
      <c r="G28" s="232">
        <v>77.382875605815784</v>
      </c>
      <c r="H28" s="234">
        <v>81.665166666666678</v>
      </c>
      <c r="I28" s="232">
        <v>90.476190476190482</v>
      </c>
    </row>
    <row r="29" spans="2:9" x14ac:dyDescent="0.25">
      <c r="B29" s="125">
        <v>918</v>
      </c>
      <c r="C29" s="179" t="s">
        <v>22</v>
      </c>
      <c r="D29" s="234">
        <v>75.337731397365715</v>
      </c>
      <c r="E29" s="232">
        <v>86.010368624317636</v>
      </c>
      <c r="F29" s="234">
        <v>69.074074074074105</v>
      </c>
      <c r="G29" s="232">
        <v>68.760064412238293</v>
      </c>
      <c r="H29" s="234">
        <v>93.939696969696968</v>
      </c>
      <c r="I29" s="232">
        <v>84.443111111111108</v>
      </c>
    </row>
    <row r="30" spans="2:9" x14ac:dyDescent="0.25">
      <c r="B30" s="125">
        <v>919</v>
      </c>
      <c r="C30" s="179" t="s">
        <v>23</v>
      </c>
      <c r="D30" s="234">
        <v>73.606514316852085</v>
      </c>
      <c r="E30" s="232">
        <v>63.360949291358082</v>
      </c>
      <c r="F30" s="234">
        <v>79.692832764505084</v>
      </c>
      <c r="G30" s="232">
        <v>83.885542168674704</v>
      </c>
      <c r="H30" s="234">
        <v>79.243396226415086</v>
      </c>
      <c r="I30" s="232">
        <v>80.392941176470572</v>
      </c>
    </row>
    <row r="31" spans="2:9" x14ac:dyDescent="0.25">
      <c r="B31" s="125">
        <v>920</v>
      </c>
      <c r="C31" s="179" t="s">
        <v>24</v>
      </c>
      <c r="D31" s="234">
        <v>87.726814877495912</v>
      </c>
      <c r="E31" s="232">
        <v>85.746156241633543</v>
      </c>
      <c r="F31" s="234">
        <v>90.724637681159393</v>
      </c>
      <c r="G31" s="232">
        <v>81.619537275064317</v>
      </c>
      <c r="H31" s="234">
        <v>90.909090909090907</v>
      </c>
      <c r="I31" s="232">
        <v>87.496249999999975</v>
      </c>
    </row>
    <row r="32" spans="2:9" x14ac:dyDescent="0.25">
      <c r="B32" s="125">
        <v>921</v>
      </c>
      <c r="C32" s="179" t="s">
        <v>25</v>
      </c>
      <c r="D32" s="234">
        <v>63.84272758829777</v>
      </c>
      <c r="E32" s="232">
        <v>56.009647428121063</v>
      </c>
      <c r="F32" s="234">
        <v>67.430683918669104</v>
      </c>
      <c r="G32" s="232">
        <v>71.788491446345304</v>
      </c>
      <c r="H32" s="234">
        <v>72.223333333333343</v>
      </c>
      <c r="I32" s="232">
        <v>74.998928571428564</v>
      </c>
    </row>
    <row r="33" spans="2:9" x14ac:dyDescent="0.25">
      <c r="B33" s="125">
        <v>922</v>
      </c>
      <c r="C33" s="179" t="s">
        <v>26</v>
      </c>
      <c r="D33" s="234">
        <v>63.454768752906865</v>
      </c>
      <c r="E33" s="232">
        <v>52.5136334069689</v>
      </c>
      <c r="F33" s="234">
        <v>65.637633223079703</v>
      </c>
      <c r="G33" s="232">
        <v>58.167447306791594</v>
      </c>
      <c r="H33" s="234">
        <v>66.666666666666671</v>
      </c>
      <c r="I33" s="232">
        <v>37.497499999999995</v>
      </c>
    </row>
    <row r="34" spans="2:9" x14ac:dyDescent="0.25">
      <c r="B34" s="125">
        <v>923</v>
      </c>
      <c r="C34" s="179" t="s">
        <v>27</v>
      </c>
      <c r="D34" s="234">
        <v>73.380351880850625</v>
      </c>
      <c r="E34" s="232">
        <v>73.165134854386906</v>
      </c>
      <c r="F34" s="234">
        <v>73.568554627050389</v>
      </c>
      <c r="G34" s="232">
        <v>73.168316831683214</v>
      </c>
      <c r="H34" s="234">
        <v>33.331111111111106</v>
      </c>
      <c r="I34" s="232">
        <v>33.332222222222221</v>
      </c>
    </row>
    <row r="35" spans="2:9" ht="15.75" thickBot="1" x14ac:dyDescent="0.3">
      <c r="B35" s="126">
        <v>924</v>
      </c>
      <c r="C35" s="184" t="s">
        <v>28</v>
      </c>
      <c r="D35" s="241">
        <v>97.562627498590999</v>
      </c>
      <c r="E35" s="239">
        <v>98.181932898329904</v>
      </c>
      <c r="F35" s="241">
        <v>80.722891566265105</v>
      </c>
      <c r="G35" s="239">
        <v>95.294117647058798</v>
      </c>
      <c r="H35" s="241">
        <v>88.888888888888886</v>
      </c>
      <c r="I35" s="239">
        <v>100.00166666666667</v>
      </c>
    </row>
    <row r="36" spans="2:9" ht="2.25" customHeight="1" x14ac:dyDescent="0.25"/>
    <row r="37" spans="2:9" ht="24.75" customHeight="1" x14ac:dyDescent="0.25">
      <c r="B37" s="419" t="s">
        <v>212</v>
      </c>
      <c r="C37" s="420"/>
      <c r="D37" s="420"/>
      <c r="E37" s="420"/>
      <c r="F37" s="420"/>
      <c r="G37" s="420"/>
      <c r="H37" s="420"/>
      <c r="I37" s="420"/>
    </row>
    <row r="38" spans="2:9" ht="7.5" customHeight="1" x14ac:dyDescent="0.25"/>
  </sheetData>
  <sheetProtection algorithmName="SHA-512" hashValue="pRa6eAfjOME7g7cjEzrPjCacmwvpzqqAxumsqWEO01S3fydQ9JU1HXORx2zX0P+7FMube5f5GdSwfWswwrvlMg==" saltValue="zC+p1Q6DB2X0K6PHLzGL6Q==" spinCount="100000" sheet="1" objects="1" scenarios="1"/>
  <sortState ref="B12:O35">
    <sortCondition ref="B12:B35"/>
  </sortState>
  <mergeCells count="10">
    <mergeCell ref="F8:G8"/>
    <mergeCell ref="H8:I8"/>
    <mergeCell ref="D8:E8"/>
    <mergeCell ref="B37:I37"/>
    <mergeCell ref="D4:E4"/>
    <mergeCell ref="F4:G4"/>
    <mergeCell ref="H4:I4"/>
    <mergeCell ref="D6:E6"/>
    <mergeCell ref="F6:G6"/>
    <mergeCell ref="H6:I6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ignoredErrors>
    <ignoredError sqref="E5:I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72CEAD798789439021430090A62DE4" ma:contentTypeVersion="4" ma:contentTypeDescription="Create a new document." ma:contentTypeScope="" ma:versionID="47a1c88a1a3a097f574fce3d24262529">
  <xsd:schema xmlns:xsd="http://www.w3.org/2001/XMLSchema" xmlns:p="http://schemas.microsoft.com/office/2006/metadata/properties" xmlns:ns1="http://schemas.microsoft.com/sharepoint/v3" xmlns:ns2="28fbd749-bd0a-4634-841a-79c56bb3edf2" targetNamespace="http://schemas.microsoft.com/office/2006/metadata/properties" ma:root="true" ma:fieldsID="f7e1eda3558d771d3a6717fd539352da" ns1:_="" ns2:_="">
    <xsd:import namespace="http://schemas.microsoft.com/sharepoint/v3"/>
    <xsd:import namespace="28fbd749-bd0a-4634-841a-79c56bb3edf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ArticleStartDate" minOccurs="0"/>
                <xsd:element ref="ns2:PublikationsTyp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ArticleStartDate" ma:index="10" nillable="true" ma:displayName="Article Date" ma:description="" ma:format="DateOnly" ma:hidden="true" ma:internalName="ArticleStartDate" ma:readOnly="fals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28fbd749-bd0a-4634-841a-79c56bb3edf2" elementFormDefault="qualified">
    <xsd:import namespace="http://schemas.microsoft.com/office/2006/documentManagement/types"/>
    <xsd:element name="PublikationsType" ma:index="11" ma:displayName="PublikationsType" ma:default="Danmarks Domstole" ma:format="Dropdown" ma:internalName="PublikationsType">
      <xsd:simpleType>
        <xsd:restriction base="dms:Choice">
          <xsd:enumeration value="Danmarks Domstole"/>
          <xsd:enumeration value="Vejledninger"/>
          <xsd:enumeration value="Politikker"/>
          <xsd:enumeration value="Årsberetninger"/>
          <xsd:enumeration value="Årsrapporter"/>
          <xsd:enumeration value="Brugerundersøgelser"/>
          <xsd:enumeration value="Rapporter"/>
          <xsd:enumeration value="Høringssvar"/>
          <xsd:enumeration value="Handlingsplaner"/>
          <xsd:enumeration value="Redegørelser"/>
          <xsd:enumeration value="Øvrig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ArticleStartDate xmlns="http://schemas.microsoft.com/sharepoint/v3" xsi:nil="true"/>
    <PublishingExpirationDate xmlns="http://schemas.microsoft.com/sharepoint/v3" xsi:nil="true"/>
    <PublishingStartDate xmlns="http://schemas.microsoft.com/sharepoint/v3" xsi:nil="true"/>
    <PublikationsType xmlns="28fbd749-bd0a-4634-841a-79c56bb3edf2">Danmarks Domstole</PublikationsType>
  </documentManagement>
</p:properties>
</file>

<file path=customXml/itemProps1.xml><?xml version="1.0" encoding="utf-8"?>
<ds:datastoreItem xmlns:ds="http://schemas.openxmlformats.org/officeDocument/2006/customXml" ds:itemID="{4A1D6CCC-D490-4402-9D61-374AE4B57150}"/>
</file>

<file path=customXml/itemProps2.xml><?xml version="1.0" encoding="utf-8"?>
<ds:datastoreItem xmlns:ds="http://schemas.openxmlformats.org/officeDocument/2006/customXml" ds:itemID="{8A39298B-4708-4D4E-891E-717841F634EB}"/>
</file>

<file path=customXml/itemProps3.xml><?xml version="1.0" encoding="utf-8"?>
<ds:datastoreItem xmlns:ds="http://schemas.openxmlformats.org/officeDocument/2006/customXml" ds:itemID="{33BD02A8-A332-48C5-AA7C-E9295B5C23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Navngivne områder</vt:lpstr>
      </vt:variant>
      <vt:variant>
        <vt:i4>2</vt:i4>
      </vt:variant>
    </vt:vector>
  </HeadingPairs>
  <TitlesOfParts>
    <vt:vector size="20" baseType="lpstr">
      <vt:lpstr>Overblik</vt:lpstr>
      <vt:lpstr>Produkt.SAML.</vt:lpstr>
      <vt:lpstr>Produkt.JUR</vt:lpstr>
      <vt:lpstr>Produkt.KON</vt:lpstr>
      <vt:lpstr>Generel ledelse_Adm.</vt:lpstr>
      <vt:lpstr>Aktivitet</vt:lpstr>
      <vt:lpstr>Målopf.Straf</vt:lpstr>
      <vt:lpstr>Målopf.Civil</vt:lpstr>
      <vt:lpstr>Målopf.Foged</vt:lpstr>
      <vt:lpstr>Målopf.Skifte</vt:lpstr>
      <vt:lpstr>Sagstid.Straf</vt:lpstr>
      <vt:lpstr>Sagstid.Civil</vt:lpstr>
      <vt:lpstr>Sagstid.Foged</vt:lpstr>
      <vt:lpstr>Sagstid.Skifte</vt:lpstr>
      <vt:lpstr>HR-nøgletal_lønsum</vt:lpstr>
      <vt:lpstr>Årsværk_Pers.kat</vt:lpstr>
      <vt:lpstr>Årsværk_Sagsområder</vt:lpstr>
      <vt:lpstr>Dataark til 901-924</vt:lpstr>
      <vt:lpstr>Overblik!Udskriftsområde</vt:lpstr>
      <vt:lpstr>'Generel ledelse_Adm.'!Udskriftstitler</vt:lpstr>
    </vt:vector>
  </TitlesOfParts>
  <Company>Domstolsstyrelsen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Ellesøe Rasmussen</dc:creator>
  <cp:lastModifiedBy>Jørgen Lougart</cp:lastModifiedBy>
  <cp:lastPrinted>2017-03-15T08:37:11Z</cp:lastPrinted>
  <dcterms:created xsi:type="dcterms:W3CDTF">2012-03-02T13:15:20Z</dcterms:created>
  <dcterms:modified xsi:type="dcterms:W3CDTF">2019-10-30T10:38:46Z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0x010100E472CEAD798789439021430090A62DE4</vt:lpwstr>
  </property>
</Properties>
</file>